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martincevic\Downloads\"/>
    </mc:Choice>
  </mc:AlternateContent>
  <xr:revisionPtr revIDLastSave="0" documentId="8_{6DE4FD96-D3A1-42BD-BC4A-65C52F95971B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Vlastiti izvori- rezultat " sheetId="7" r:id="rId5"/>
    <sheet name="Posebni dio -ispravak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" l="1"/>
  <c r="K34" i="3"/>
  <c r="I34" i="3"/>
  <c r="K39" i="3"/>
  <c r="J39" i="3"/>
  <c r="I39" i="3"/>
  <c r="H39" i="3"/>
  <c r="G39" i="3"/>
  <c r="F39" i="3"/>
  <c r="E39" i="3"/>
  <c r="K37" i="3"/>
  <c r="J37" i="3"/>
  <c r="I37" i="3"/>
  <c r="H37" i="3"/>
  <c r="G37" i="3"/>
  <c r="F37" i="3"/>
  <c r="E37" i="3"/>
  <c r="J51" i="3"/>
  <c r="K51" i="3"/>
  <c r="I51" i="3"/>
  <c r="I64" i="3"/>
  <c r="E61" i="3"/>
  <c r="F61" i="3"/>
  <c r="G61" i="3"/>
  <c r="H61" i="3"/>
  <c r="I61" i="3"/>
  <c r="J61" i="3"/>
  <c r="K61" i="3"/>
  <c r="P174" i="9"/>
  <c r="N174" i="9"/>
  <c r="S173" i="9"/>
  <c r="R173" i="9"/>
  <c r="R172" i="9" s="1"/>
  <c r="R171" i="9" s="1"/>
  <c r="Q173" i="9"/>
  <c r="P173" i="9"/>
  <c r="P172" i="9" s="1"/>
  <c r="P171" i="9" s="1"/>
  <c r="O173" i="9"/>
  <c r="N173" i="9"/>
  <c r="N172" i="9" s="1"/>
  <c r="N171" i="9" s="1"/>
  <c r="M173" i="9"/>
  <c r="S172" i="9"/>
  <c r="S171" i="9" s="1"/>
  <c r="Q172" i="9"/>
  <c r="Q171" i="9" s="1"/>
  <c r="O172" i="9"/>
  <c r="O171" i="9" s="1"/>
  <c r="M172" i="9"/>
  <c r="M171" i="9" s="1"/>
  <c r="P170" i="9"/>
  <c r="P169" i="9" s="1"/>
  <c r="P168" i="9" s="1"/>
  <c r="P167" i="9" s="1"/>
  <c r="N170" i="9"/>
  <c r="N169" i="9" s="1"/>
  <c r="N168" i="9" s="1"/>
  <c r="N167" i="9" s="1"/>
  <c r="S169" i="9"/>
  <c r="S168" i="9" s="1"/>
  <c r="S167" i="9" s="1"/>
  <c r="R169" i="9"/>
  <c r="Q169" i="9"/>
  <c r="Q168" i="9" s="1"/>
  <c r="Q167" i="9" s="1"/>
  <c r="O169" i="9"/>
  <c r="O168" i="9" s="1"/>
  <c r="O167" i="9" s="1"/>
  <c r="M169" i="9"/>
  <c r="M168" i="9" s="1"/>
  <c r="M167" i="9" s="1"/>
  <c r="R168" i="9"/>
  <c r="R167" i="9" s="1"/>
  <c r="P166" i="9"/>
  <c r="N166" i="9"/>
  <c r="N165" i="9" s="1"/>
  <c r="N164" i="9" s="1"/>
  <c r="S165" i="9"/>
  <c r="R165" i="9"/>
  <c r="R164" i="9" s="1"/>
  <c r="Q165" i="9"/>
  <c r="P165" i="9"/>
  <c r="P164" i="9" s="1"/>
  <c r="O165" i="9"/>
  <c r="M165" i="9"/>
  <c r="S164" i="9"/>
  <c r="Q164" i="9"/>
  <c r="O164" i="9"/>
  <c r="M164" i="9"/>
  <c r="P163" i="9"/>
  <c r="N163" i="9"/>
  <c r="N162" i="9" s="1"/>
  <c r="N161" i="9" s="1"/>
  <c r="S162" i="9"/>
  <c r="R162" i="9"/>
  <c r="R161" i="9" s="1"/>
  <c r="Q162" i="9"/>
  <c r="P162" i="9"/>
  <c r="P161" i="9" s="1"/>
  <c r="O162" i="9"/>
  <c r="M162" i="9"/>
  <c r="S161" i="9"/>
  <c r="Q161" i="9"/>
  <c r="O161" i="9"/>
  <c r="M161" i="9"/>
  <c r="P160" i="9"/>
  <c r="N160" i="9"/>
  <c r="N159" i="9" s="1"/>
  <c r="N158" i="9" s="1"/>
  <c r="S159" i="9"/>
  <c r="R159" i="9"/>
  <c r="R158" i="9" s="1"/>
  <c r="Q159" i="9"/>
  <c r="P159" i="9"/>
  <c r="P158" i="9" s="1"/>
  <c r="O159" i="9"/>
  <c r="M159" i="9"/>
  <c r="S158" i="9"/>
  <c r="Q158" i="9"/>
  <c r="O158" i="9"/>
  <c r="M158" i="9"/>
  <c r="P157" i="9"/>
  <c r="N157" i="9"/>
  <c r="N156" i="9" s="1"/>
  <c r="N155" i="9" s="1"/>
  <c r="N154" i="9" s="1"/>
  <c r="S156" i="9"/>
  <c r="R156" i="9"/>
  <c r="R155" i="9" s="1"/>
  <c r="R154" i="9" s="1"/>
  <c r="Q156" i="9"/>
  <c r="P156" i="9"/>
  <c r="P155" i="9" s="1"/>
  <c r="O156" i="9"/>
  <c r="M156" i="9"/>
  <c r="S155" i="9"/>
  <c r="S154" i="9" s="1"/>
  <c r="Q155" i="9"/>
  <c r="Q154" i="9" s="1"/>
  <c r="O155" i="9"/>
  <c r="O154" i="9" s="1"/>
  <c r="M155" i="9"/>
  <c r="M154" i="9" s="1"/>
  <c r="P153" i="9"/>
  <c r="N153" i="9"/>
  <c r="P152" i="9"/>
  <c r="P151" i="9" s="1"/>
  <c r="P150" i="9" s="1"/>
  <c r="N152" i="9"/>
  <c r="N151" i="9" s="1"/>
  <c r="N150" i="9" s="1"/>
  <c r="S151" i="9"/>
  <c r="S150" i="9" s="1"/>
  <c r="R151" i="9"/>
  <c r="Q151" i="9"/>
  <c r="Q150" i="9" s="1"/>
  <c r="O151" i="9"/>
  <c r="O150" i="9" s="1"/>
  <c r="M151" i="9"/>
  <c r="M150" i="9" s="1"/>
  <c r="R150" i="9"/>
  <c r="P149" i="9"/>
  <c r="P148" i="9" s="1"/>
  <c r="P147" i="9" s="1"/>
  <c r="N149" i="9"/>
  <c r="N148" i="9" s="1"/>
  <c r="N147" i="9" s="1"/>
  <c r="S148" i="9"/>
  <c r="S147" i="9" s="1"/>
  <c r="R148" i="9"/>
  <c r="Q148" i="9"/>
  <c r="Q147" i="9" s="1"/>
  <c r="O148" i="9"/>
  <c r="O147" i="9" s="1"/>
  <c r="M148" i="9"/>
  <c r="M147" i="9" s="1"/>
  <c r="R147" i="9"/>
  <c r="P146" i="9"/>
  <c r="N146" i="9"/>
  <c r="P145" i="9"/>
  <c r="N145" i="9"/>
  <c r="P144" i="9"/>
  <c r="N144" i="9"/>
  <c r="P143" i="9"/>
  <c r="N143" i="9"/>
  <c r="P142" i="9"/>
  <c r="N142" i="9"/>
  <c r="P141" i="9"/>
  <c r="P140" i="9" s="1"/>
  <c r="P139" i="9" s="1"/>
  <c r="N141" i="9"/>
  <c r="S140" i="9"/>
  <c r="S139" i="9" s="1"/>
  <c r="R140" i="9"/>
  <c r="Q140" i="9"/>
  <c r="Q139" i="9" s="1"/>
  <c r="O140" i="9"/>
  <c r="O139" i="9" s="1"/>
  <c r="N140" i="9"/>
  <c r="M140" i="9"/>
  <c r="M139" i="9" s="1"/>
  <c r="R139" i="9"/>
  <c r="N139" i="9"/>
  <c r="P138" i="9"/>
  <c r="N138" i="9"/>
  <c r="P137" i="9"/>
  <c r="P133" i="9" s="1"/>
  <c r="P132" i="9" s="1"/>
  <c r="N137" i="9"/>
  <c r="P136" i="9"/>
  <c r="P135" i="9"/>
  <c r="N135" i="9"/>
  <c r="P134" i="9"/>
  <c r="N134" i="9"/>
  <c r="S133" i="9"/>
  <c r="R133" i="9"/>
  <c r="R132" i="9" s="1"/>
  <c r="R131" i="9" s="1"/>
  <c r="Q133" i="9"/>
  <c r="O133" i="9"/>
  <c r="N133" i="9"/>
  <c r="N132" i="9" s="1"/>
  <c r="N131" i="9" s="1"/>
  <c r="M133" i="9"/>
  <c r="S132" i="9"/>
  <c r="Q132" i="9"/>
  <c r="Q131" i="9" s="1"/>
  <c r="O132" i="9"/>
  <c r="M132" i="9"/>
  <c r="P130" i="9"/>
  <c r="P129" i="9" s="1"/>
  <c r="P128" i="9" s="1"/>
  <c r="N130" i="9"/>
  <c r="N129" i="9" s="1"/>
  <c r="N128" i="9" s="1"/>
  <c r="S129" i="9"/>
  <c r="S128" i="9" s="1"/>
  <c r="R129" i="9"/>
  <c r="Q129" i="9"/>
  <c r="Q128" i="9" s="1"/>
  <c r="O129" i="9"/>
  <c r="O128" i="9" s="1"/>
  <c r="M129" i="9"/>
  <c r="M128" i="9" s="1"/>
  <c r="R128" i="9"/>
  <c r="P127" i="9"/>
  <c r="N127" i="9"/>
  <c r="P126" i="9"/>
  <c r="N126" i="9"/>
  <c r="N125" i="9"/>
  <c r="N124" i="9" s="1"/>
  <c r="N123" i="9" s="1"/>
  <c r="S124" i="9"/>
  <c r="R124" i="9"/>
  <c r="R123" i="9" s="1"/>
  <c r="Q124" i="9"/>
  <c r="P124" i="9"/>
  <c r="P123" i="9" s="1"/>
  <c r="O124" i="9"/>
  <c r="M124" i="9"/>
  <c r="S123" i="9"/>
  <c r="Q123" i="9"/>
  <c r="O123" i="9"/>
  <c r="M123" i="9"/>
  <c r="P122" i="9"/>
  <c r="N122" i="9"/>
  <c r="P121" i="9"/>
  <c r="N121" i="9"/>
  <c r="P120" i="9"/>
  <c r="N120" i="9"/>
  <c r="P119" i="9"/>
  <c r="N119" i="9"/>
  <c r="P118" i="9"/>
  <c r="N118" i="9"/>
  <c r="P117" i="9"/>
  <c r="N117" i="9"/>
  <c r="S116" i="9"/>
  <c r="R116" i="9"/>
  <c r="R115" i="9" s="1"/>
  <c r="Q116" i="9"/>
  <c r="P116" i="9"/>
  <c r="P115" i="9" s="1"/>
  <c r="O116" i="9"/>
  <c r="N116" i="9"/>
  <c r="N115" i="9" s="1"/>
  <c r="M116" i="9"/>
  <c r="S115" i="9"/>
  <c r="Q115" i="9"/>
  <c r="O115" i="9"/>
  <c r="M115" i="9"/>
  <c r="P114" i="9"/>
  <c r="N114" i="9"/>
  <c r="P113" i="9"/>
  <c r="N113" i="9"/>
  <c r="P112" i="9"/>
  <c r="N112" i="9"/>
  <c r="P111" i="9"/>
  <c r="N111" i="9"/>
  <c r="P110" i="9"/>
  <c r="N110" i="9"/>
  <c r="P109" i="9"/>
  <c r="N109" i="9"/>
  <c r="P108" i="9"/>
  <c r="N108" i="9"/>
  <c r="P107" i="9"/>
  <c r="N107" i="9"/>
  <c r="N106" i="9" s="1"/>
  <c r="N105" i="9" s="1"/>
  <c r="S106" i="9"/>
  <c r="R106" i="9"/>
  <c r="R105" i="9" s="1"/>
  <c r="Q106" i="9"/>
  <c r="P106" i="9"/>
  <c r="P105" i="9" s="1"/>
  <c r="O106" i="9"/>
  <c r="M106" i="9"/>
  <c r="S105" i="9"/>
  <c r="Q105" i="9"/>
  <c r="O105" i="9"/>
  <c r="M105" i="9"/>
  <c r="P104" i="9"/>
  <c r="N104" i="9"/>
  <c r="P102" i="9"/>
  <c r="N102" i="9"/>
  <c r="P101" i="9"/>
  <c r="N101" i="9"/>
  <c r="P100" i="9"/>
  <c r="N100" i="9"/>
  <c r="S99" i="9"/>
  <c r="R99" i="9"/>
  <c r="R98" i="9" s="1"/>
  <c r="Q99" i="9"/>
  <c r="P99" i="9"/>
  <c r="P98" i="9" s="1"/>
  <c r="O99" i="9"/>
  <c r="N99" i="9"/>
  <c r="N98" i="9" s="1"/>
  <c r="M99" i="9"/>
  <c r="S98" i="9"/>
  <c r="Q98" i="9"/>
  <c r="O98" i="9"/>
  <c r="M98" i="9"/>
  <c r="P97" i="9"/>
  <c r="N97" i="9"/>
  <c r="P96" i="9"/>
  <c r="N96" i="9"/>
  <c r="P95" i="9"/>
  <c r="N95" i="9"/>
  <c r="P94" i="9"/>
  <c r="N94" i="9"/>
  <c r="P93" i="9"/>
  <c r="N93" i="9"/>
  <c r="S92" i="9"/>
  <c r="R92" i="9"/>
  <c r="R91" i="9" s="1"/>
  <c r="Q92" i="9"/>
  <c r="P92" i="9"/>
  <c r="P91" i="9" s="1"/>
  <c r="O92" i="9"/>
  <c r="N92" i="9"/>
  <c r="N91" i="9" s="1"/>
  <c r="M92" i="9"/>
  <c r="S91" i="9"/>
  <c r="Q91" i="9"/>
  <c r="O91" i="9"/>
  <c r="M91" i="9"/>
  <c r="P90" i="9"/>
  <c r="N90" i="9"/>
  <c r="P89" i="9"/>
  <c r="N89" i="9"/>
  <c r="P88" i="9"/>
  <c r="N88" i="9"/>
  <c r="P87" i="9"/>
  <c r="N87" i="9"/>
  <c r="P86" i="9"/>
  <c r="N86" i="9"/>
  <c r="P85" i="9"/>
  <c r="N85" i="9"/>
  <c r="P84" i="9"/>
  <c r="N84" i="9"/>
  <c r="P83" i="9"/>
  <c r="N83" i="9"/>
  <c r="N82" i="9" s="1"/>
  <c r="N81" i="9" s="1"/>
  <c r="S82" i="9"/>
  <c r="R82" i="9"/>
  <c r="R81" i="9" s="1"/>
  <c r="R80" i="9" s="1"/>
  <c r="Q82" i="9"/>
  <c r="P82" i="9"/>
  <c r="P81" i="9" s="1"/>
  <c r="O82" i="9"/>
  <c r="M82" i="9"/>
  <c r="S81" i="9"/>
  <c r="S80" i="9" s="1"/>
  <c r="Q81" i="9"/>
  <c r="O81" i="9"/>
  <c r="M81" i="9"/>
  <c r="M80" i="9" s="1"/>
  <c r="N79" i="9"/>
  <c r="S78" i="9"/>
  <c r="R78" i="9"/>
  <c r="Q78" i="9"/>
  <c r="P78" i="9"/>
  <c r="O78" i="9"/>
  <c r="N78" i="9"/>
  <c r="M78" i="9"/>
  <c r="P77" i="9"/>
  <c r="N77" i="9"/>
  <c r="P76" i="9"/>
  <c r="N76" i="9"/>
  <c r="P75" i="9"/>
  <c r="P74" i="9" s="1"/>
  <c r="P73" i="9" s="1"/>
  <c r="N75" i="9"/>
  <c r="S74" i="9"/>
  <c r="S73" i="9" s="1"/>
  <c r="R74" i="9"/>
  <c r="Q74" i="9"/>
  <c r="Q73" i="9" s="1"/>
  <c r="O74" i="9"/>
  <c r="O73" i="9" s="1"/>
  <c r="N74" i="9"/>
  <c r="M74" i="9"/>
  <c r="M73" i="9" s="1"/>
  <c r="R73" i="9"/>
  <c r="N73" i="9"/>
  <c r="P72" i="9"/>
  <c r="N72" i="9"/>
  <c r="P71" i="9"/>
  <c r="N71" i="9"/>
  <c r="P70" i="9"/>
  <c r="P69" i="9" s="1"/>
  <c r="P68" i="9" s="1"/>
  <c r="N70" i="9"/>
  <c r="S69" i="9"/>
  <c r="S68" i="9" s="1"/>
  <c r="R69" i="9"/>
  <c r="Q69" i="9"/>
  <c r="Q68" i="9" s="1"/>
  <c r="O69" i="9"/>
  <c r="O68" i="9" s="1"/>
  <c r="N69" i="9"/>
  <c r="M69" i="9"/>
  <c r="M68" i="9" s="1"/>
  <c r="R68" i="9"/>
  <c r="N68" i="9"/>
  <c r="P67" i="9"/>
  <c r="N67" i="9"/>
  <c r="P66" i="9"/>
  <c r="N66" i="9"/>
  <c r="P65" i="9"/>
  <c r="N65" i="9"/>
  <c r="P64" i="9"/>
  <c r="N64" i="9"/>
  <c r="P63" i="9"/>
  <c r="N63" i="9"/>
  <c r="P62" i="9"/>
  <c r="N62" i="9"/>
  <c r="P61" i="9"/>
  <c r="N61" i="9"/>
  <c r="P60" i="9"/>
  <c r="N60" i="9"/>
  <c r="P59" i="9"/>
  <c r="N59" i="9"/>
  <c r="P58" i="9"/>
  <c r="N58" i="9"/>
  <c r="P57" i="9"/>
  <c r="N57" i="9"/>
  <c r="P56" i="9"/>
  <c r="N56" i="9"/>
  <c r="P55" i="9"/>
  <c r="N55" i="9"/>
  <c r="P54" i="9"/>
  <c r="N54" i="9"/>
  <c r="P53" i="9"/>
  <c r="N53" i="9"/>
  <c r="P52" i="9"/>
  <c r="N52" i="9"/>
  <c r="P51" i="9"/>
  <c r="N51" i="9"/>
  <c r="P50" i="9"/>
  <c r="N50" i="9"/>
  <c r="P49" i="9"/>
  <c r="P48" i="9" s="1"/>
  <c r="P47" i="9" s="1"/>
  <c r="N49" i="9"/>
  <c r="S48" i="9"/>
  <c r="S47" i="9" s="1"/>
  <c r="R48" i="9"/>
  <c r="Q48" i="9"/>
  <c r="Q47" i="9" s="1"/>
  <c r="O48" i="9"/>
  <c r="O47" i="9" s="1"/>
  <c r="N48" i="9"/>
  <c r="M48" i="9"/>
  <c r="M47" i="9" s="1"/>
  <c r="R47" i="9"/>
  <c r="N47" i="9"/>
  <c r="P46" i="9"/>
  <c r="N46" i="9"/>
  <c r="P45" i="9"/>
  <c r="P44" i="9" s="1"/>
  <c r="N45" i="9"/>
  <c r="N44" i="9" s="1"/>
  <c r="N17" i="9" s="1"/>
  <c r="N16" i="9" s="1"/>
  <c r="S44" i="9"/>
  <c r="R44" i="9"/>
  <c r="Q44" i="9"/>
  <c r="O44" i="9"/>
  <c r="M44" i="9"/>
  <c r="P43" i="9"/>
  <c r="N43" i="9"/>
  <c r="P42" i="9"/>
  <c r="N42" i="9"/>
  <c r="P41" i="9"/>
  <c r="N41" i="9"/>
  <c r="P40" i="9"/>
  <c r="N40" i="9"/>
  <c r="P39" i="9"/>
  <c r="N39" i="9"/>
  <c r="P38" i="9"/>
  <c r="N38" i="9"/>
  <c r="P37" i="9"/>
  <c r="N37" i="9"/>
  <c r="P36" i="9"/>
  <c r="N36" i="9"/>
  <c r="P35" i="9"/>
  <c r="N35" i="9"/>
  <c r="P34" i="9"/>
  <c r="N34" i="9"/>
  <c r="P33" i="9"/>
  <c r="N33" i="9"/>
  <c r="P32" i="9"/>
  <c r="N32" i="9"/>
  <c r="P31" i="9"/>
  <c r="N31" i="9"/>
  <c r="P30" i="9"/>
  <c r="N30" i="9"/>
  <c r="P29" i="9"/>
  <c r="N29" i="9"/>
  <c r="P28" i="9"/>
  <c r="N28" i="9"/>
  <c r="P27" i="9"/>
  <c r="N27" i="9"/>
  <c r="P26" i="9"/>
  <c r="N26" i="9"/>
  <c r="P25" i="9"/>
  <c r="N25" i="9"/>
  <c r="P24" i="9"/>
  <c r="N24" i="9"/>
  <c r="P23" i="9"/>
  <c r="N23" i="9"/>
  <c r="S22" i="9"/>
  <c r="R22" i="9"/>
  <c r="Q22" i="9"/>
  <c r="P22" i="9"/>
  <c r="O22" i="9"/>
  <c r="N22" i="9"/>
  <c r="M22" i="9"/>
  <c r="P21" i="9"/>
  <c r="N21" i="9"/>
  <c r="P20" i="9"/>
  <c r="N20" i="9"/>
  <c r="P19" i="9"/>
  <c r="P18" i="9" s="1"/>
  <c r="P17" i="9" s="1"/>
  <c r="N19" i="9"/>
  <c r="S18" i="9"/>
  <c r="S17" i="9" s="1"/>
  <c r="S16" i="9" s="1"/>
  <c r="R18" i="9"/>
  <c r="Q18" i="9"/>
  <c r="Q17" i="9" s="1"/>
  <c r="O18" i="9"/>
  <c r="O17" i="9" s="1"/>
  <c r="N18" i="9"/>
  <c r="M18" i="9"/>
  <c r="M17" i="9" s="1"/>
  <c r="M16" i="9" s="1"/>
  <c r="R17" i="9"/>
  <c r="R16" i="9" s="1"/>
  <c r="S15" i="9" l="1"/>
  <c r="S14" i="9" s="1"/>
  <c r="S13" i="9" s="1"/>
  <c r="S12" i="9" s="1"/>
  <c r="S11" i="9" s="1"/>
  <c r="O80" i="9"/>
  <c r="S131" i="9"/>
  <c r="P154" i="9"/>
  <c r="O16" i="9"/>
  <c r="Q80" i="9"/>
  <c r="P80" i="9"/>
  <c r="N80" i="9"/>
  <c r="N15" i="9" s="1"/>
  <c r="N14" i="9" s="1"/>
  <c r="N13" i="9" s="1"/>
  <c r="N12" i="9" s="1"/>
  <c r="N11" i="9" s="1"/>
  <c r="M131" i="9"/>
  <c r="P131" i="9"/>
  <c r="M15" i="9"/>
  <c r="M14" i="9" s="1"/>
  <c r="M13" i="9" s="1"/>
  <c r="M12" i="9" s="1"/>
  <c r="M11" i="9" s="1"/>
  <c r="R15" i="9"/>
  <c r="R14" i="9" s="1"/>
  <c r="R13" i="9" s="1"/>
  <c r="R12" i="9" s="1"/>
  <c r="R11" i="9" s="1"/>
  <c r="Q16" i="9"/>
  <c r="P16" i="9"/>
  <c r="O131" i="9"/>
  <c r="P15" i="9" l="1"/>
  <c r="P14" i="9" s="1"/>
  <c r="P13" i="9" s="1"/>
  <c r="P12" i="9" s="1"/>
  <c r="P11" i="9" s="1"/>
  <c r="Q15" i="9"/>
  <c r="Q14" i="9" s="1"/>
  <c r="Q13" i="9" s="1"/>
  <c r="Q12" i="9" s="1"/>
  <c r="Q11" i="9" s="1"/>
  <c r="O15" i="9"/>
  <c r="O14" i="9" s="1"/>
  <c r="O13" i="9" s="1"/>
  <c r="O12" i="9" s="1"/>
  <c r="O11" i="9" s="1"/>
  <c r="F14" i="1" l="1"/>
  <c r="F20" i="1" s="1"/>
  <c r="F17" i="7" l="1"/>
  <c r="F16" i="7" s="1"/>
  <c r="G17" i="7"/>
  <c r="G16" i="7" s="1"/>
  <c r="H17" i="7"/>
  <c r="H16" i="7" s="1"/>
  <c r="I17" i="7"/>
  <c r="I16" i="7" s="1"/>
  <c r="J17" i="7"/>
  <c r="J16" i="7" s="1"/>
  <c r="K17" i="7"/>
  <c r="K16" i="7" s="1"/>
  <c r="E17" i="7"/>
  <c r="E16" i="7" s="1"/>
  <c r="K32" i="3"/>
  <c r="J32" i="3"/>
  <c r="I32" i="3"/>
  <c r="H32" i="3"/>
  <c r="G32" i="3"/>
  <c r="F32" i="3"/>
  <c r="E32" i="3"/>
  <c r="K24" i="3"/>
  <c r="J24" i="3"/>
  <c r="I24" i="3"/>
  <c r="H24" i="3"/>
  <c r="G24" i="3"/>
  <c r="F24" i="3"/>
  <c r="E24" i="3"/>
  <c r="E64" i="3"/>
  <c r="F47" i="3"/>
  <c r="G47" i="3"/>
  <c r="H47" i="3"/>
  <c r="I47" i="3"/>
  <c r="J47" i="3"/>
  <c r="K47" i="3"/>
  <c r="E47" i="3"/>
  <c r="C18" i="5"/>
  <c r="C17" i="5" s="1"/>
  <c r="C16" i="5" s="1"/>
  <c r="D18" i="5"/>
  <c r="D17" i="5" s="1"/>
  <c r="D16" i="5" s="1"/>
  <c r="E18" i="5"/>
  <c r="E17" i="5" s="1"/>
  <c r="E16" i="5" s="1"/>
  <c r="F18" i="5"/>
  <c r="F17" i="5" s="1"/>
  <c r="F16" i="5" s="1"/>
  <c r="G18" i="5"/>
  <c r="G17" i="5" s="1"/>
  <c r="G16" i="5" s="1"/>
  <c r="H18" i="5"/>
  <c r="H17" i="5" s="1"/>
  <c r="H16" i="5" s="1"/>
  <c r="B18" i="5"/>
  <c r="B17" i="5" s="1"/>
  <c r="B16" i="5" s="1"/>
  <c r="F69" i="3"/>
  <c r="G69" i="3"/>
  <c r="H69" i="3"/>
  <c r="I69" i="3"/>
  <c r="J69" i="3"/>
  <c r="K69" i="3"/>
  <c r="E69" i="3"/>
  <c r="F64" i="3"/>
  <c r="G64" i="3"/>
  <c r="H64" i="3"/>
  <c r="J64" i="3"/>
  <c r="K64" i="3"/>
  <c r="F51" i="3"/>
  <c r="G51" i="3"/>
  <c r="H51" i="3"/>
  <c r="E51" i="3"/>
  <c r="F35" i="3"/>
  <c r="F34" i="3" s="1"/>
  <c r="G35" i="3"/>
  <c r="G34" i="3" s="1"/>
  <c r="H35" i="3"/>
  <c r="H34" i="3" s="1"/>
  <c r="I35" i="3"/>
  <c r="J35" i="3"/>
  <c r="K35" i="3"/>
  <c r="E35" i="3"/>
  <c r="E34" i="3" s="1"/>
  <c r="F30" i="3"/>
  <c r="G30" i="3"/>
  <c r="H30" i="3"/>
  <c r="I30" i="3"/>
  <c r="J30" i="3"/>
  <c r="K30" i="3"/>
  <c r="E30" i="3"/>
  <c r="F27" i="3"/>
  <c r="F26" i="3" s="1"/>
  <c r="G27" i="3"/>
  <c r="G26" i="3" s="1"/>
  <c r="H27" i="3"/>
  <c r="H26" i="3" s="1"/>
  <c r="I27" i="3"/>
  <c r="I26" i="3" s="1"/>
  <c r="J27" i="3"/>
  <c r="J26" i="3" s="1"/>
  <c r="K27" i="3"/>
  <c r="K26" i="3" s="1"/>
  <c r="E27" i="3"/>
  <c r="E26" i="3" s="1"/>
  <c r="F22" i="3"/>
  <c r="G22" i="3"/>
  <c r="H22" i="3"/>
  <c r="I22" i="3"/>
  <c r="J22" i="3"/>
  <c r="K22" i="3"/>
  <c r="E22" i="3"/>
  <c r="F20" i="3"/>
  <c r="G20" i="3"/>
  <c r="H20" i="3"/>
  <c r="I20" i="3"/>
  <c r="J20" i="3"/>
  <c r="K20" i="3"/>
  <c r="E20" i="3"/>
  <c r="F18" i="3"/>
  <c r="G18" i="3"/>
  <c r="H18" i="3"/>
  <c r="I18" i="3"/>
  <c r="J18" i="3"/>
  <c r="K18" i="3"/>
  <c r="E18" i="3"/>
  <c r="F16" i="3"/>
  <c r="G16" i="3"/>
  <c r="H16" i="3"/>
  <c r="I16" i="3"/>
  <c r="J16" i="3"/>
  <c r="K16" i="3"/>
  <c r="E16" i="3"/>
  <c r="G17" i="1"/>
  <c r="H17" i="1"/>
  <c r="I17" i="1"/>
  <c r="J17" i="1"/>
  <c r="K17" i="1"/>
  <c r="L17" i="1"/>
  <c r="F17" i="1"/>
  <c r="H14" i="1"/>
  <c r="I14" i="1"/>
  <c r="J14" i="1"/>
  <c r="K14" i="1"/>
  <c r="L14" i="1"/>
  <c r="G14" i="1"/>
  <c r="G20" i="1" s="1"/>
  <c r="G35" i="1" s="1"/>
  <c r="G38" i="1" s="1"/>
  <c r="K29" i="3" l="1"/>
  <c r="H29" i="3"/>
  <c r="K20" i="1"/>
  <c r="K35" i="1" s="1"/>
  <c r="K38" i="1" s="1"/>
  <c r="E29" i="3"/>
  <c r="F29" i="3"/>
  <c r="G29" i="3"/>
  <c r="J29" i="3"/>
  <c r="I29" i="3"/>
  <c r="K15" i="3"/>
  <c r="G15" i="3"/>
  <c r="J15" i="3"/>
  <c r="F15" i="3"/>
  <c r="I15" i="3"/>
  <c r="E15" i="3"/>
  <c r="H15" i="3"/>
  <c r="I46" i="3"/>
  <c r="J63" i="3"/>
  <c r="G63" i="3"/>
  <c r="F63" i="3"/>
  <c r="H46" i="3"/>
  <c r="K46" i="3"/>
  <c r="G46" i="3"/>
  <c r="E46" i="3"/>
  <c r="J46" i="3"/>
  <c r="F46" i="3"/>
  <c r="K63" i="3"/>
  <c r="H63" i="3"/>
  <c r="I63" i="3"/>
  <c r="I74" i="3" s="1"/>
  <c r="I20" i="1"/>
  <c r="I35" i="1" s="1"/>
  <c r="L20" i="1"/>
  <c r="L35" i="1" s="1"/>
  <c r="L38" i="1" s="1"/>
  <c r="H20" i="1"/>
  <c r="H35" i="1" s="1"/>
  <c r="J20" i="1"/>
  <c r="J35" i="1" s="1"/>
  <c r="J38" i="1" s="1"/>
  <c r="F35" i="1"/>
  <c r="F38" i="1" s="1"/>
  <c r="K74" i="3" l="1"/>
  <c r="F74" i="3"/>
  <c r="G74" i="3"/>
  <c r="J74" i="3"/>
  <c r="H74" i="3"/>
  <c r="K14" i="3"/>
  <c r="F14" i="3"/>
  <c r="E14" i="3"/>
  <c r="I14" i="3"/>
  <c r="H14" i="3"/>
  <c r="J14" i="3"/>
  <c r="G14" i="3"/>
  <c r="E63" i="3" l="1"/>
  <c r="E74" i="3" s="1"/>
</calcChain>
</file>

<file path=xl/sharedStrings.xml><?xml version="1.0" encoding="utf-8"?>
<sst xmlns="http://schemas.openxmlformats.org/spreadsheetml/2006/main" count="502" uniqueCount="201">
  <si>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</si>
  <si>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</si>
  <si>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</si>
  <si>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</si>
  <si>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</si>
  <si>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</si>
  <si>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</si>
  <si>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</si>
  <si>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</si>
  <si>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</si>
  <si>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</si>
  <si>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</si>
  <si>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</si>
  <si>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</si>
  <si>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</si>
  <si>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</si>
  <si>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</si>
  <si>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</si>
  <si>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</si>
  <si>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</si>
  <si>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</si>
  <si>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</si>
  <si>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</si>
  <si>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</si>
  <si>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</si>
  <si>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</si>
  <si>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</si>
  <si>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</si>
  <si>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</si>
  <si>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</si>
  <si>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</si>
  <si>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</si>
  <si>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</si>
  <si>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</si>
  <si>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</si>
  <si>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</si>
  <si>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</si>
  <si>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</si>
  <si>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</si>
  <si>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</si>
  <si>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</si>
  <si>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</si>
  <si>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</si>
  <si>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</si>
  <si>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</si>
  <si>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</si>
  <si>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</si>
  <si>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</si>
  <si>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</si>
  <si>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</si>
  <si>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</si>
  <si>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</si>
  <si>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</si>
  <si>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</si>
  <si>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</si>
  <si>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</si>
  <si>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KUNA</t>
  </si>
  <si>
    <t>EURO</t>
  </si>
  <si>
    <t>KINA</t>
  </si>
  <si>
    <t>Prihodi od prodaje proizvoda i robe te pruženih usluga i prihodi od donacija</t>
  </si>
  <si>
    <t>5.3.1.</t>
  </si>
  <si>
    <t>Pomoći iz državnog proračuna za korisnike</t>
  </si>
  <si>
    <t>5.4.1.</t>
  </si>
  <si>
    <t>Pomoći iz županijskog proračuna za korisnike</t>
  </si>
  <si>
    <t>Tekuće pomoći prorač.koris.iz proračuna JLP()S koji im nije nadležan- IŽ</t>
  </si>
  <si>
    <t>5.5.1.</t>
  </si>
  <si>
    <t>Pomoći iz općinskog proračuna</t>
  </si>
  <si>
    <t>Tekuće pomoći prorač.koris.iz proračuna JLP()S koji im nije nadležan- Općine</t>
  </si>
  <si>
    <t>4.8.</t>
  </si>
  <si>
    <t>Prihodi za posebne namjene proračunskih korisnika</t>
  </si>
  <si>
    <t>Sufinanciranje cijene usluge, participacije i sl.</t>
  </si>
  <si>
    <t>Prihodi od upravnih i administrativnih pristojbi, pristojbi po posebnim propisima i naknada</t>
  </si>
  <si>
    <t>3.1.</t>
  </si>
  <si>
    <t>Vlastiti prihodi proračunskih korisnika</t>
  </si>
  <si>
    <t>1.4.</t>
  </si>
  <si>
    <t>Prihodi od pruženih usluga</t>
  </si>
  <si>
    <t>Financijski rashodi</t>
  </si>
  <si>
    <t>Rashodi za dodatna ulaganja na nefinancijskoj imovini</t>
  </si>
  <si>
    <t>SVEUKUPNO:</t>
  </si>
  <si>
    <t xml:space="preserve"> ( PREMA FUNKCIJSKOJ KLASIFIKACIJI )</t>
  </si>
  <si>
    <t>08 Rekreacija, kultura i religija</t>
  </si>
  <si>
    <t>082 Službe kulture</t>
  </si>
  <si>
    <t>0820 Službe kulture</t>
  </si>
  <si>
    <t>ZAVIČAJNI MUZEJ POREŠTINE</t>
  </si>
  <si>
    <t>DEKUMANA 9</t>
  </si>
  <si>
    <t>OIB: 97049241725</t>
  </si>
  <si>
    <t>5.7.1.</t>
  </si>
  <si>
    <t>Pomoći od izvanproračunskih korisnika za korisnike</t>
  </si>
  <si>
    <t>5.6.1.</t>
  </si>
  <si>
    <t>Pomoći od međunarodnih org. te institucija i tijela EU</t>
  </si>
  <si>
    <t>Donacije od fizičkih osoba</t>
  </si>
  <si>
    <t>6.1.</t>
  </si>
  <si>
    <t>7.1.</t>
  </si>
  <si>
    <t>Prihodi od prodaje nefinancijske imovine</t>
  </si>
  <si>
    <t>Prihodi od spomeničke rente</t>
  </si>
  <si>
    <t>Tekuće pomoći od HZMO-a,HZZ-a i HZZO-a</t>
  </si>
  <si>
    <t>Kapitalne donacije od fizičkih osoba</t>
  </si>
  <si>
    <t>3+4</t>
  </si>
  <si>
    <t>( PREMA IZVORIMA FINANCIRANJA )</t>
  </si>
  <si>
    <t>-</t>
  </si>
  <si>
    <t>Pomoći iz državnog proračuna pror.kor. Proračuna JLP(R)S</t>
  </si>
  <si>
    <t>Pomoći međunarodnih organizacija</t>
  </si>
  <si>
    <t>VLASTITI IZVORI</t>
  </si>
  <si>
    <t>REZULTAT POSLOVANJA</t>
  </si>
  <si>
    <t>PLAN PRORAČUNA 2023- KUNA/EURO</t>
  </si>
  <si>
    <t>BROJ KONTA</t>
  </si>
  <si>
    <t>POZICIJA</t>
  </si>
  <si>
    <t>VRSTA RASHODA / IZDATAKA</t>
  </si>
  <si>
    <t>IZVRŠENJE 2021</t>
  </si>
  <si>
    <t>PLAN 2022</t>
  </si>
  <si>
    <t>PLAN 2023</t>
  </si>
  <si>
    <t>PROJEKCIJA 2024</t>
  </si>
  <si>
    <t>PROJEKCIJA 2025</t>
  </si>
  <si>
    <t>Razdjel 003 UPRAVNI ODJEL ZA DRUŠTVENE DJELATNOSTI, SOCIJALNU SKRB I ZDRAVSTVENU ZAŠTITU</t>
  </si>
  <si>
    <t>Glava 00306 MUZEJI</t>
  </si>
  <si>
    <t>Podglava 43079 ZAVIČAJNI MUZEJ POREŠTINE POREČ</t>
  </si>
  <si>
    <t>Glavni program A01 Redovna djelatnost gradskih upravnih odjela</t>
  </si>
  <si>
    <t>Program 1030 JAVNE POTREBE U KULTURI</t>
  </si>
  <si>
    <t>Aktivnost A100007 Administrativno, tehničko i stručno osoblje- muzej</t>
  </si>
  <si>
    <t>Izvor 1.4.  Opći prihodi i primici</t>
  </si>
  <si>
    <t>3111</t>
  </si>
  <si>
    <t xml:space="preserve">Plaće za redovan rad                                                                                </t>
  </si>
  <si>
    <t>3121</t>
  </si>
  <si>
    <t xml:space="preserve">Ostali rashodi za zaposlene                                                                         </t>
  </si>
  <si>
    <t>3132</t>
  </si>
  <si>
    <t xml:space="preserve">Doprinosi za obvezno zdravstveno osiguranje                                                         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</si>
  <si>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</si>
  <si>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</si>
  <si>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</si>
  <si>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 xml:space="preserve">Stručno usavršavanje zaposlenika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</si>
  <si>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</si>
  <si>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</si>
  <si>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</si>
  <si>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</si>
  <si>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</si>
  <si>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</si>
  <si>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</si>
  <si>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</si>
  <si>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</si>
  <si>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</si>
  <si>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</si>
  <si>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</si>
  <si>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</si>
  <si>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</si>
  <si>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</si>
  <si>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</si>
  <si>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</si>
  <si>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</si>
  <si>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</si>
  <si>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</si>
  <si>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Naknada troška izv.radnog odnosa</t>
  </si>
  <si>
    <t>Naknade za rad predstavničkih i izvršnih tijela, povjerenstva i slično</t>
  </si>
  <si>
    <t>3292</t>
  </si>
  <si>
    <t xml:space="preserve">Premije osiguranja                                                                                  </t>
  </si>
  <si>
    <t xml:space="preserve">Reprezentacija                                                                                      </t>
  </si>
  <si>
    <t>3294</t>
  </si>
  <si>
    <t xml:space="preserve">Članarine                                                                                           </t>
  </si>
  <si>
    <t>3295</t>
  </si>
  <si>
    <t xml:space="preserve">Pristojbe i naknade                                                                                 </t>
  </si>
  <si>
    <t>3299</t>
  </si>
  <si>
    <t xml:space="preserve">Ostali nespomenuti rashodi poslovanja                                                               </t>
  </si>
  <si>
    <t>Bankarske usluge</t>
  </si>
  <si>
    <t>3433</t>
  </si>
  <si>
    <t xml:space="preserve">Zatezne kamate                                                                                      </t>
  </si>
  <si>
    <t>Izvor 4.8.  Prihodi za posebne namjnene proračunskih korisnika</t>
  </si>
  <si>
    <t>3211</t>
  </si>
  <si>
    <t>3233</t>
  </si>
  <si>
    <t>Izvor 5.3.1  Pomoći iz državnog proračuna za korisnike</t>
  </si>
  <si>
    <t>Izvor 5.5.1  Pomoći iz općinskog proračuna za korisnike</t>
  </si>
  <si>
    <t>Izvor 5.7.1  Pomoći od izvanproračunskih korisnika za korisnike</t>
  </si>
  <si>
    <t>Aktivnost A100008 Restauracije, izložbe i istraživanja muzejske građe</t>
  </si>
  <si>
    <t>Izvor 1.4.   Opći prihodi i primici</t>
  </si>
  <si>
    <t>3237</t>
  </si>
  <si>
    <t>Izvor 3.1.  Vlastiti prihodi proračunskih korisnika</t>
  </si>
  <si>
    <t>Izvor 5.3.1.  Pomoći iz državnog proračuna za korisnike</t>
  </si>
  <si>
    <t>3241</t>
  </si>
  <si>
    <t xml:space="preserve">Naknade troškova osobama izvan radnog odnosa                                                        </t>
  </si>
  <si>
    <t xml:space="preserve">Izvor 5.4.1   Pomoći iz županijskog proračuna za korisnike </t>
  </si>
  <si>
    <t>Izvor 5.6.1  Pomoći od međunarodnih org. te institucija i tijela EU</t>
  </si>
  <si>
    <t>Kapitalni projekt K100010 Nabava opreme, knjiga i muzejskih predmata</t>
  </si>
  <si>
    <t>Izvor 3.1  Vlastiti prihodi proračunskih korisnika</t>
  </si>
  <si>
    <t>Rashodi za nabavu proizvedene dugotrajne imovine</t>
  </si>
  <si>
    <t xml:space="preserve">Uredska oprema i namještaj                                                                          </t>
  </si>
  <si>
    <t>Oprema za održavanje i zaštitu</t>
  </si>
  <si>
    <t>Uređaji, strojevi i oprema</t>
  </si>
  <si>
    <t>Knjige u knjižnicama</t>
  </si>
  <si>
    <t>4243</t>
  </si>
  <si>
    <t xml:space="preserve">Muzejski izlošci i predmeti prirodnih rijetkosti                                                    </t>
  </si>
  <si>
    <t>4221</t>
  </si>
  <si>
    <t>Prijevozna sredstva u cestovnom prometu</t>
  </si>
  <si>
    <t>Izvor 5.3.1   Pomoći iz državnog proračuna za korisnike</t>
  </si>
  <si>
    <t>Izvor 6.1   Donacije od fizičkih osoba</t>
  </si>
  <si>
    <t>Kapitalni projekt K100012 Obnova Palače Sinčić</t>
  </si>
  <si>
    <t>Izvor 5.6.1   Kapitalne pomoći od međunarodnih organizacija</t>
  </si>
  <si>
    <t>Dodatna ulaganja u građevinskim objektima</t>
  </si>
  <si>
    <t>Izvor 4.1   Prihodi od spomeničke rente</t>
  </si>
  <si>
    <t>Izvor 7.1   Prihodi od prodaje nefinancijske imovine</t>
  </si>
  <si>
    <t>Kapitalni projekt K100019 Obnova zgrada u vlasništvu Zavičajnog muzeja Poreštine</t>
  </si>
  <si>
    <t>Tekući projekt T100014 Arheološko istraživanje trga Marafor</t>
  </si>
  <si>
    <t>Izvor 4.1. Prihodi od spomeničke rente</t>
  </si>
  <si>
    <t>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</si>
</sst>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.95"/>
      <color indexed="8"/>
      <name val="Arial"/>
      <family val="2"/>
      <charset val="238"/>
    </font>
    <font>
      <sz val="8"/>
      <color indexed="16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3399"/>
        <bgColor indexed="0"/>
      </patternFill>
    </fill>
    <fill>
      <patternFill patternType="solid">
        <fgColor rgb="FF00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1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9" fillId="2" borderId="3" xfId="0" applyFont="1" applyFill="1" applyBorder="1" applyAlignment="1">
      <alignment horizontal="left" vertical="center" wrapText="1"/>
    </xf>
    <xf numFmtId="3" fontId="20" fillId="2" borderId="4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>
      <alignment horizontal="right"/>
    </xf>
    <xf numFmtId="0" fontId="21" fillId="2" borderId="3" xfId="0" applyFont="1" applyFill="1" applyBorder="1" applyAlignment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/>
    </xf>
    <xf numFmtId="3" fontId="20" fillId="2" borderId="3" xfId="0" applyNumberFormat="1" applyFont="1" applyFill="1" applyBorder="1" applyAlignment="1">
      <alignment horizontal="right" wrapText="1"/>
    </xf>
    <xf numFmtId="0" fontId="19" fillId="2" borderId="3" xfId="0" quotePrefix="1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3" fontId="24" fillId="2" borderId="4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0" fontId="21" fillId="5" borderId="3" xfId="0" quotePrefix="1" applyFont="1" applyFill="1" applyBorder="1" applyAlignment="1">
      <alignment horizontal="left" vertical="center"/>
    </xf>
    <xf numFmtId="0" fontId="11" fillId="5" borderId="3" xfId="0" quotePrefix="1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 vertical="center" wrapText="1"/>
    </xf>
    <xf numFmtId="0" fontId="19" fillId="5" borderId="3" xfId="0" quotePrefix="1" applyFont="1" applyFill="1" applyBorder="1" applyAlignment="1">
      <alignment horizontal="left" vertical="center"/>
    </xf>
    <xf numFmtId="0" fontId="23" fillId="5" borderId="3" xfId="0" quotePrefix="1" applyFont="1" applyFill="1" applyBorder="1" applyAlignment="1">
      <alignment horizontal="left" vertical="center"/>
    </xf>
    <xf numFmtId="0" fontId="21" fillId="2" borderId="6" xfId="0" quotePrefix="1" applyFont="1" applyFill="1" applyBorder="1" applyAlignment="1">
      <alignment horizontal="left" vertical="center"/>
    </xf>
    <xf numFmtId="0" fontId="22" fillId="2" borderId="6" xfId="0" quotePrefix="1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 wrapText="1"/>
    </xf>
    <xf numFmtId="3" fontId="20" fillId="2" borderId="6" xfId="0" applyNumberFormat="1" applyFont="1" applyFill="1" applyBorder="1" applyAlignment="1">
      <alignment horizontal="right"/>
    </xf>
    <xf numFmtId="0" fontId="25" fillId="2" borderId="3" xfId="0" quotePrefix="1" applyFont="1" applyFill="1" applyBorder="1" applyAlignment="1">
      <alignment horizontal="left" vertical="center"/>
    </xf>
    <xf numFmtId="3" fontId="27" fillId="0" borderId="3" xfId="0" applyNumberFormat="1" applyFont="1" applyBorder="1"/>
    <xf numFmtId="0" fontId="11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28" fillId="0" borderId="3" xfId="0" applyFont="1" applyBorder="1"/>
    <xf numFmtId="0" fontId="28" fillId="0" borderId="3" xfId="0" applyFont="1" applyBorder="1" applyAlignment="1">
      <alignment horizontal="right"/>
    </xf>
    <xf numFmtId="3" fontId="28" fillId="0" borderId="3" xfId="0" applyNumberFormat="1" applyFont="1" applyBorder="1"/>
    <xf numFmtId="3" fontId="6" fillId="2" borderId="3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3" fontId="29" fillId="2" borderId="4" xfId="0" applyNumberFormat="1" applyFont="1" applyFill="1" applyBorder="1" applyAlignment="1">
      <alignment horizontal="right"/>
    </xf>
    <xf numFmtId="3" fontId="28" fillId="5" borderId="4" xfId="0" applyNumberFormat="1" applyFont="1" applyFill="1" applyBorder="1" applyAlignment="1">
      <alignment horizontal="right"/>
    </xf>
    <xf numFmtId="3" fontId="27" fillId="2" borderId="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7" fillId="2" borderId="4" xfId="0" applyNumberFormat="1" applyFont="1" applyFill="1" applyBorder="1" applyAlignment="1">
      <alignment horizontal="right"/>
    </xf>
    <xf numFmtId="3" fontId="27" fillId="2" borderId="7" xfId="0" applyNumberFormat="1" applyFont="1" applyFill="1" applyBorder="1" applyAlignment="1">
      <alignment horizontal="right"/>
    </xf>
    <xf numFmtId="0" fontId="21" fillId="0" borderId="0" xfId="1" applyFont="1" applyAlignment="1">
      <alignment horizontal="left" vertical="top" wrapText="1"/>
    </xf>
    <xf numFmtId="0" fontId="21" fillId="0" borderId="0" xfId="1" applyFont="1" applyAlignment="1" applyProtection="1">
      <alignment vertical="top" wrapText="1" readingOrder="1"/>
      <protection locked="0"/>
    </xf>
    <xf numFmtId="0" fontId="9" fillId="0" borderId="0" xfId="1"/>
    <xf numFmtId="164" fontId="27" fillId="2" borderId="0" xfId="1" applyNumberFormat="1" applyFont="1" applyFill="1" applyAlignment="1" applyProtection="1">
      <alignment vertical="top" wrapText="1" readingOrder="1"/>
      <protection locked="0"/>
    </xf>
    <xf numFmtId="0" fontId="20" fillId="0" borderId="0" xfId="1" applyFont="1" applyAlignment="1">
      <alignment horizontal="left" vertical="top" wrapText="1"/>
    </xf>
    <xf numFmtId="0" fontId="32" fillId="0" borderId="0" xfId="1" applyFont="1" applyAlignment="1" applyProtection="1">
      <alignment vertical="top" wrapText="1" readingOrder="1"/>
      <protection locked="0"/>
    </xf>
    <xf numFmtId="164" fontId="32" fillId="0" borderId="0" xfId="1" applyNumberFormat="1" applyFont="1" applyAlignment="1" applyProtection="1">
      <alignment vertical="top" wrapText="1" readingOrder="1"/>
      <protection locked="0"/>
    </xf>
    <xf numFmtId="0" fontId="21" fillId="6" borderId="1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0" fillId="6" borderId="3" xfId="1" applyFont="1" applyFill="1" applyBorder="1" applyAlignment="1" applyProtection="1">
      <alignment horizontal="center" vertical="center" wrapText="1" readingOrder="1"/>
      <protection locked="0"/>
    </xf>
    <xf numFmtId="0" fontId="20" fillId="6" borderId="1" xfId="1" applyFont="1" applyFill="1" applyBorder="1" applyAlignment="1" applyProtection="1">
      <alignment horizontal="center" vertical="top" wrapText="1" readingOrder="1"/>
      <protection locked="0"/>
    </xf>
    <xf numFmtId="0" fontId="20" fillId="6" borderId="3" xfId="1" applyFont="1" applyFill="1" applyBorder="1" applyAlignment="1" applyProtection="1">
      <alignment horizontal="center" vertical="top" wrapText="1" readingOrder="1"/>
      <protection locked="0"/>
    </xf>
    <xf numFmtId="3" fontId="33" fillId="7" borderId="1" xfId="0" applyNumberFormat="1" applyFont="1" applyFill="1" applyBorder="1" applyAlignment="1" applyProtection="1">
      <alignment vertical="top" wrapText="1" readingOrder="1"/>
      <protection locked="0"/>
    </xf>
    <xf numFmtId="3" fontId="33" fillId="7" borderId="3" xfId="0" applyNumberFormat="1" applyFont="1" applyFill="1" applyBorder="1" applyAlignment="1" applyProtection="1">
      <alignment vertical="top" wrapText="1" readingOrder="1"/>
      <protection locked="0"/>
    </xf>
    <xf numFmtId="0" fontId="29" fillId="10" borderId="3" xfId="0" applyFont="1" applyFill="1" applyBorder="1" applyAlignment="1" applyProtection="1">
      <alignment vertical="top" wrapText="1" readingOrder="1"/>
      <protection locked="0"/>
    </xf>
    <xf numFmtId="0" fontId="29" fillId="2" borderId="3" xfId="0" applyFont="1" applyFill="1" applyBorder="1"/>
    <xf numFmtId="3" fontId="29" fillId="2" borderId="3" xfId="0" applyNumberFormat="1" applyFont="1" applyFill="1" applyBorder="1"/>
    <xf numFmtId="0" fontId="0" fillId="0" borderId="3" xfId="0" applyBorder="1"/>
    <xf numFmtId="3" fontId="27" fillId="0" borderId="1" xfId="0" applyNumberFormat="1" applyFont="1" applyBorder="1" applyAlignment="1" applyProtection="1">
      <alignment vertical="top" wrapText="1" readingOrder="1"/>
      <protection locked="0"/>
    </xf>
    <xf numFmtId="3" fontId="29" fillId="0" borderId="3" xfId="0" applyNumberFormat="1" applyFont="1" applyBorder="1"/>
    <xf numFmtId="3" fontId="27" fillId="0" borderId="3" xfId="0" applyNumberFormat="1" applyFont="1" applyBorder="1" applyAlignment="1" applyProtection="1">
      <alignment horizontal="right" vertical="top" wrapText="1" readingOrder="1"/>
      <protection locked="0"/>
    </xf>
    <xf numFmtId="3" fontId="27" fillId="0" borderId="1" xfId="0" applyNumberFormat="1" applyFont="1" applyBorder="1" applyAlignment="1" applyProtection="1">
      <alignment horizontal="right" vertical="top" wrapText="1" readingOrder="1"/>
      <protection locked="0"/>
    </xf>
    <xf numFmtId="3" fontId="27" fillId="0" borderId="3" xfId="0" applyNumberFormat="1" applyFont="1" applyBorder="1" applyAlignment="1">
      <alignment horizontal="right"/>
    </xf>
    <xf numFmtId="3" fontId="29" fillId="0" borderId="1" xfId="0" applyNumberFormat="1" applyFont="1" applyBorder="1"/>
    <xf numFmtId="3" fontId="27" fillId="0" borderId="1" xfId="0" applyNumberFormat="1" applyFont="1" applyBorder="1"/>
    <xf numFmtId="3" fontId="29" fillId="9" borderId="3" xfId="0" applyNumberFormat="1" applyFont="1" applyFill="1" applyBorder="1"/>
    <xf numFmtId="3" fontId="27" fillId="0" borderId="1" xfId="0" applyNumberFormat="1" applyFont="1" applyBorder="1" applyAlignment="1">
      <alignment horizontal="right"/>
    </xf>
    <xf numFmtId="3" fontId="27" fillId="0" borderId="3" xfId="0" applyNumberFormat="1" applyFont="1" applyBorder="1" applyAlignment="1" applyProtection="1">
      <alignment vertical="top" wrapText="1" readingOrder="1"/>
      <protection locked="0"/>
    </xf>
    <xf numFmtId="3" fontId="33" fillId="8" borderId="3" xfId="0" applyNumberFormat="1" applyFont="1" applyFill="1" applyBorder="1"/>
    <xf numFmtId="3" fontId="27" fillId="10" borderId="1" xfId="0" applyNumberFormat="1" applyFont="1" applyFill="1" applyBorder="1" applyAlignment="1" applyProtection="1">
      <alignment horizontal="right" vertical="top" wrapText="1" readingOrder="1"/>
      <protection locked="0"/>
    </xf>
    <xf numFmtId="3" fontId="29" fillId="2" borderId="1" xfId="0" applyNumberFormat="1" applyFont="1" applyFill="1" applyBorder="1"/>
    <xf numFmtId="0" fontId="0" fillId="2" borderId="3" xfId="0" applyFill="1" applyBorder="1"/>
    <xf numFmtId="3" fontId="27" fillId="2" borderId="3" xfId="0" applyNumberFormat="1" applyFont="1" applyFill="1" applyBorder="1"/>
    <xf numFmtId="3" fontId="33" fillId="8" borderId="1" xfId="0" applyNumberFormat="1" applyFont="1" applyFill="1" applyBorder="1"/>
    <xf numFmtId="3" fontId="29" fillId="9" borderId="1" xfId="0" applyNumberFormat="1" applyFont="1" applyFill="1" applyBorder="1"/>
    <xf numFmtId="3" fontId="29" fillId="10" borderId="3" xfId="0" applyNumberFormat="1" applyFont="1" applyFill="1" applyBorder="1" applyAlignment="1" applyProtection="1">
      <alignment vertical="top" wrapText="1" readingOrder="1"/>
      <protection locked="0"/>
    </xf>
    <xf numFmtId="3" fontId="29" fillId="10" borderId="1" xfId="0" applyNumberFormat="1" applyFont="1" applyFill="1" applyBorder="1" applyAlignment="1" applyProtection="1">
      <alignment vertical="top" wrapText="1" readingOrder="1"/>
      <protection locked="0"/>
    </xf>
    <xf numFmtId="3" fontId="29" fillId="10" borderId="4" xfId="0" applyNumberFormat="1" applyFont="1" applyFill="1" applyBorder="1" applyAlignment="1" applyProtection="1">
      <alignment vertical="top" wrapText="1" readingOrder="1"/>
      <protection locked="0"/>
    </xf>
    <xf numFmtId="0" fontId="27" fillId="0" borderId="3" xfId="0" applyFont="1" applyBorder="1" applyAlignment="1" applyProtection="1">
      <alignment vertical="top" wrapText="1" readingOrder="1"/>
      <protection locked="0"/>
    </xf>
    <xf numFmtId="0" fontId="29" fillId="0" borderId="3" xfId="0" applyFont="1" applyBorder="1" applyAlignment="1" applyProtection="1">
      <alignment vertical="top" wrapText="1" readingOrder="1"/>
      <protection locked="0"/>
    </xf>
    <xf numFmtId="0" fontId="27" fillId="0" borderId="3" xfId="0" applyFont="1" applyBorder="1" applyAlignment="1" applyProtection="1">
      <alignment horizontal="left" vertical="top" wrapText="1" readingOrder="1"/>
      <protection locked="0"/>
    </xf>
    <xf numFmtId="0" fontId="27" fillId="2" borderId="3" xfId="0" applyFont="1" applyFill="1" applyBorder="1"/>
    <xf numFmtId="3" fontId="29" fillId="11" borderId="3" xfId="0" applyNumberFormat="1" applyFont="1" applyFill="1" applyBorder="1" applyAlignment="1" applyProtection="1">
      <alignment vertical="top" wrapText="1" readingOrder="1"/>
      <protection locked="0"/>
    </xf>
    <xf numFmtId="0" fontId="27" fillId="10" borderId="3" xfId="0" applyFont="1" applyFill="1" applyBorder="1" applyAlignment="1" applyProtection="1">
      <alignment horizontal="left" vertical="top" wrapText="1" readingOrder="1"/>
      <protection locked="0"/>
    </xf>
    <xf numFmtId="0" fontId="35" fillId="0" borderId="3" xfId="0" applyFont="1" applyBorder="1"/>
    <xf numFmtId="0" fontId="27" fillId="0" borderId="3" xfId="0" applyFont="1" applyBorder="1"/>
    <xf numFmtId="3" fontId="29" fillId="11" borderId="1" xfId="0" applyNumberFormat="1" applyFont="1" applyFill="1" applyBorder="1" applyAlignment="1" applyProtection="1">
      <alignment vertical="top" wrapText="1" readingOrder="1"/>
      <protection locked="0"/>
    </xf>
    <xf numFmtId="3" fontId="29" fillId="11" borderId="2" xfId="0" applyNumberFormat="1" applyFont="1" applyFill="1" applyBorder="1" applyAlignment="1" applyProtection="1">
      <alignment vertical="top" wrapText="1" readingOrder="1"/>
      <protection locked="0"/>
    </xf>
    <xf numFmtId="3" fontId="36" fillId="2" borderId="3" xfId="0" applyNumberFormat="1" applyFont="1" applyFill="1" applyBorder="1" applyAlignment="1">
      <alignment horizontal="right"/>
    </xf>
    <xf numFmtId="3" fontId="28" fillId="2" borderId="4" xfId="0" applyNumberFormat="1" applyFont="1" applyFill="1" applyBorder="1" applyAlignment="1">
      <alignment horizontal="right"/>
    </xf>
    <xf numFmtId="2" fontId="19" fillId="2" borderId="3" xfId="0" applyNumberFormat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7" fillId="0" borderId="3" xfId="0" applyFont="1" applyBorder="1" applyAlignment="1" applyProtection="1">
      <alignment vertical="top" wrapText="1" readingOrder="1"/>
      <protection locked="0"/>
    </xf>
    <xf numFmtId="0" fontId="0" fillId="0" borderId="3" xfId="0" applyBorder="1"/>
    <xf numFmtId="0" fontId="29" fillId="11" borderId="3" xfId="0" applyFont="1" applyFill="1" applyBorder="1" applyAlignment="1" applyProtection="1">
      <alignment vertical="top" wrapText="1" readingOrder="1"/>
      <protection locked="0"/>
    </xf>
    <xf numFmtId="0" fontId="0" fillId="9" borderId="3" xfId="0" applyFill="1" applyBorder="1"/>
    <xf numFmtId="0" fontId="29" fillId="2" borderId="1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left"/>
    </xf>
    <xf numFmtId="0" fontId="29" fillId="2" borderId="4" xfId="0" applyFont="1" applyFill="1" applyBorder="1" applyAlignment="1">
      <alignment horizontal="left"/>
    </xf>
    <xf numFmtId="0" fontId="33" fillId="7" borderId="3" xfId="0" applyFont="1" applyFill="1" applyBorder="1" applyAlignment="1" applyProtection="1">
      <alignment vertical="top" wrapText="1" readingOrder="1"/>
      <protection locked="0"/>
    </xf>
    <xf numFmtId="0" fontId="30" fillId="8" borderId="3" xfId="0" applyFont="1" applyFill="1" applyBorder="1"/>
    <xf numFmtId="0" fontId="29" fillId="11" borderId="1" xfId="0" applyFont="1" applyFill="1" applyBorder="1" applyAlignment="1" applyProtection="1">
      <alignment vertical="top" wrapText="1" readingOrder="1"/>
      <protection locked="0"/>
    </xf>
    <xf numFmtId="0" fontId="29" fillId="11" borderId="2" xfId="0" applyFont="1" applyFill="1" applyBorder="1" applyAlignment="1" applyProtection="1">
      <alignment vertical="top" wrapText="1" readingOrder="1"/>
      <protection locked="0"/>
    </xf>
    <xf numFmtId="0" fontId="27" fillId="0" borderId="1" xfId="0" applyFont="1" applyBorder="1" applyAlignment="1" applyProtection="1">
      <alignment horizontal="left" vertical="top" wrapText="1" readingOrder="1"/>
      <protection locked="0"/>
    </xf>
    <xf numFmtId="0" fontId="27" fillId="0" borderId="2" xfId="0" applyFont="1" applyBorder="1" applyAlignment="1" applyProtection="1">
      <alignment horizontal="left" vertical="top" wrapText="1" readingOrder="1"/>
      <protection locked="0"/>
    </xf>
    <xf numFmtId="0" fontId="27" fillId="0" borderId="4" xfId="0" applyFont="1" applyBorder="1" applyAlignment="1" applyProtection="1">
      <alignment horizontal="left" vertical="top" wrapText="1" readingOrder="1"/>
      <protection locked="0"/>
    </xf>
    <xf numFmtId="0" fontId="27" fillId="0" borderId="1" xfId="0" applyFont="1" applyBorder="1" applyAlignment="1" applyProtection="1">
      <alignment vertical="top" wrapText="1" readingOrder="1"/>
      <protection locked="0"/>
    </xf>
    <xf numFmtId="0" fontId="27" fillId="0" borderId="2" xfId="0" applyFont="1" applyBorder="1" applyAlignment="1" applyProtection="1">
      <alignment vertical="top" wrapText="1" readingOrder="1"/>
      <protection locked="0"/>
    </xf>
    <xf numFmtId="0" fontId="0" fillId="0" borderId="1" xfId="0" applyBorder="1"/>
    <xf numFmtId="0" fontId="27" fillId="0" borderId="1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35" fillId="0" borderId="3" xfId="0" applyFont="1" applyBorder="1"/>
    <xf numFmtId="0" fontId="35" fillId="0" borderId="1" xfId="0" applyFont="1" applyBorder="1"/>
    <xf numFmtId="3" fontId="29" fillId="11" borderId="3" xfId="0" applyNumberFormat="1" applyFont="1" applyFill="1" applyBorder="1" applyAlignment="1" applyProtection="1">
      <alignment vertical="top" wrapText="1" readingOrder="1"/>
      <protection locked="0"/>
    </xf>
    <xf numFmtId="3" fontId="27" fillId="9" borderId="3" xfId="0" applyNumberFormat="1" applyFont="1" applyFill="1" applyBorder="1"/>
    <xf numFmtId="0" fontId="34" fillId="8" borderId="3" xfId="0" applyFont="1" applyFill="1" applyBorder="1"/>
    <xf numFmtId="0" fontId="27" fillId="9" borderId="3" xfId="0" applyFont="1" applyFill="1" applyBorder="1"/>
    <xf numFmtId="3" fontId="27" fillId="0" borderId="3" xfId="0" applyNumberFormat="1" applyFont="1" applyBorder="1" applyAlignment="1" applyProtection="1">
      <alignment vertical="top" wrapText="1" readingOrder="1"/>
      <protection locked="0"/>
    </xf>
    <xf numFmtId="3" fontId="27" fillId="0" borderId="3" xfId="0" applyNumberFormat="1" applyFont="1" applyBorder="1"/>
    <xf numFmtId="3" fontId="29" fillId="2" borderId="1" xfId="0" applyNumberFormat="1" applyFont="1" applyFill="1" applyBorder="1" applyAlignment="1">
      <alignment horizontal="left"/>
    </xf>
    <xf numFmtId="3" fontId="29" fillId="2" borderId="2" xfId="0" applyNumberFormat="1" applyFont="1" applyFill="1" applyBorder="1" applyAlignment="1">
      <alignment horizontal="left"/>
    </xf>
    <xf numFmtId="3" fontId="29" fillId="2" borderId="4" xfId="0" applyNumberFormat="1" applyFont="1" applyFill="1" applyBorder="1" applyAlignment="1">
      <alignment horizontal="left"/>
    </xf>
    <xf numFmtId="0" fontId="29" fillId="0" borderId="1" xfId="0" applyFont="1" applyBorder="1" applyAlignment="1" applyProtection="1">
      <alignment horizontal="left" vertical="top" wrapText="1" readingOrder="1"/>
      <protection locked="0"/>
    </xf>
    <xf numFmtId="0" fontId="29" fillId="0" borderId="2" xfId="0" applyFont="1" applyBorder="1" applyAlignment="1" applyProtection="1">
      <alignment horizontal="left" vertical="top" wrapText="1" readingOrder="1"/>
      <protection locked="0"/>
    </xf>
    <xf numFmtId="0" fontId="29" fillId="0" borderId="4" xfId="0" applyFont="1" applyBorder="1" applyAlignment="1" applyProtection="1">
      <alignment horizontal="left" vertical="top" wrapText="1" readingOrder="1"/>
      <protection locked="0"/>
    </xf>
    <xf numFmtId="0" fontId="29" fillId="9" borderId="3" xfId="0" applyFont="1" applyFill="1" applyBorder="1"/>
    <xf numFmtId="0" fontId="20" fillId="6" borderId="8" xfId="0" applyFont="1" applyFill="1" applyBorder="1" applyAlignment="1" applyProtection="1">
      <alignment horizontal="center" vertical="center" wrapText="1" readingOrder="1"/>
      <protection locked="0"/>
    </xf>
    <xf numFmtId="0" fontId="20" fillId="6" borderId="12" xfId="0" applyFont="1" applyFill="1" applyBorder="1" applyAlignment="1" applyProtection="1">
      <alignment horizontal="center" vertical="center" wrapText="1" readingOrder="1"/>
      <protection locked="0"/>
    </xf>
    <xf numFmtId="0" fontId="20" fillId="6" borderId="9" xfId="0" applyFont="1" applyFill="1" applyBorder="1" applyAlignment="1" applyProtection="1">
      <alignment horizontal="center" vertical="center" wrapText="1" readingOrder="1"/>
      <protection locked="0"/>
    </xf>
    <xf numFmtId="0" fontId="20" fillId="6" borderId="10" xfId="0" applyFont="1" applyFill="1" applyBorder="1" applyAlignment="1" applyProtection="1">
      <alignment horizontal="center" vertical="center" wrapText="1" readingOrder="1"/>
      <protection locked="0"/>
    </xf>
    <xf numFmtId="0" fontId="20" fillId="6" borderId="13" xfId="0" applyFont="1" applyFill="1" applyBorder="1" applyAlignment="1" applyProtection="1">
      <alignment horizontal="center" vertical="center" wrapText="1" readingOrder="1"/>
      <protection locked="0"/>
    </xf>
    <xf numFmtId="0" fontId="20" fillId="6" borderId="5" xfId="0" applyFont="1" applyFill="1" applyBorder="1" applyAlignment="1" applyProtection="1">
      <alignment horizontal="center" vertical="center" wrapText="1" readingOrder="1"/>
      <protection locked="0"/>
    </xf>
    <xf numFmtId="0" fontId="20" fillId="6" borderId="1" xfId="1" applyFont="1" applyFill="1" applyBorder="1" applyAlignment="1" applyProtection="1">
      <alignment horizontal="center" vertical="center" wrapText="1" readingOrder="1"/>
      <protection locked="0"/>
    </xf>
    <xf numFmtId="0" fontId="20" fillId="6" borderId="4" xfId="1" applyFont="1" applyFill="1" applyBorder="1" applyAlignment="1" applyProtection="1">
      <alignment horizontal="center" vertical="center" wrapText="1" readingOrder="1"/>
      <protection locked="0"/>
    </xf>
    <xf numFmtId="0" fontId="20" fillId="6" borderId="9" xfId="1" applyFont="1" applyFill="1" applyBorder="1" applyAlignment="1" applyProtection="1">
      <alignment horizontal="center" vertical="center" wrapText="1" readingOrder="1"/>
      <protection locked="0"/>
    </xf>
    <xf numFmtId="0" fontId="20" fillId="6" borderId="11" xfId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right" vertical="top" wrapText="1" readingOrder="1"/>
      <protection locked="0"/>
    </xf>
    <xf numFmtId="0" fontId="31" fillId="0" borderId="0" xfId="0" applyFont="1" applyAlignment="1" applyProtection="1">
      <alignment horizontal="center" vertical="top" wrapText="1" readingOrder="1"/>
      <protection locked="0"/>
    </xf>
  </cellXfs>
  <cellStyles count="2">
    <cellStyle name="Normal 2" xfId="1" xr:uid="{4795D03D-A3C8-4E58-A66C-293D36345E4F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opLeftCell="A10" workbookViewId="0">
      <selection activeCell="N24" sqref="N24"/>
    </sheetView>
  </sheetViews>
  <sheetFormatPr defaultRowHeight="15" x14ac:dyDescent="0.25"/>
  <cols>
    <col min="5" max="12" width="25.28515625" customWidth="1"/>
  </cols>
  <sheetData>
    <row r="1" spans="1:12" x14ac:dyDescent="0.25">
      <c r="A1" s="134" t="s">
        <v>83</v>
      </c>
      <c r="B1" s="134"/>
      <c r="C1" s="134"/>
      <c r="D1" s="134"/>
    </row>
    <row r="2" spans="1:12" x14ac:dyDescent="0.25">
      <c r="A2" s="134" t="s">
        <v>84</v>
      </c>
      <c r="B2" s="134"/>
      <c r="C2" s="134"/>
      <c r="D2" s="134"/>
    </row>
    <row r="3" spans="1:12" x14ac:dyDescent="0.25">
      <c r="A3" s="134" t="s">
        <v>85</v>
      </c>
      <c r="B3" s="134"/>
      <c r="C3" s="134"/>
      <c r="D3" s="134"/>
    </row>
    <row r="6" spans="1:12" ht="42" customHeight="1" x14ac:dyDescent="0.25">
      <c r="A6" s="138" t="s">
        <v>52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8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x14ac:dyDescent="0.25">
      <c r="A8" s="138" t="s">
        <v>33</v>
      </c>
      <c r="B8" s="138"/>
      <c r="C8" s="138"/>
      <c r="D8" s="138"/>
      <c r="E8" s="138"/>
      <c r="F8" s="138"/>
      <c r="G8" s="138"/>
      <c r="H8" s="138"/>
      <c r="I8" s="138"/>
      <c r="J8" s="138"/>
      <c r="K8" s="140"/>
      <c r="L8" s="140"/>
    </row>
    <row r="9" spans="1:12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6"/>
    </row>
    <row r="10" spans="1:12" ht="18" customHeight="1" x14ac:dyDescent="0.25">
      <c r="A10" s="138" t="s">
        <v>39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ht="18" customHeight="1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2" t="s">
        <v>44</v>
      </c>
    </row>
    <row r="12" spans="1:12" ht="25.5" x14ac:dyDescent="0.25">
      <c r="A12" s="1"/>
      <c r="B12" s="2"/>
      <c r="C12" s="2"/>
      <c r="D12" s="2"/>
      <c r="E12" s="7"/>
      <c r="F12" s="135" t="s">
        <v>41</v>
      </c>
      <c r="G12" s="135"/>
      <c r="H12" s="135" t="s">
        <v>42</v>
      </c>
      <c r="I12" s="135"/>
      <c r="J12" s="4" t="s">
        <v>47</v>
      </c>
      <c r="K12" s="4" t="s">
        <v>48</v>
      </c>
      <c r="L12" s="4" t="s">
        <v>49</v>
      </c>
    </row>
    <row r="13" spans="1:12" x14ac:dyDescent="0.25">
      <c r="A13" s="28"/>
      <c r="B13" s="29"/>
      <c r="C13" s="29"/>
      <c r="D13" s="30"/>
      <c r="E13" s="31"/>
      <c r="F13" s="4" t="s">
        <v>56</v>
      </c>
      <c r="G13" s="4" t="s">
        <v>57</v>
      </c>
      <c r="H13" s="4" t="s">
        <v>56</v>
      </c>
      <c r="I13" s="4" t="s">
        <v>57</v>
      </c>
      <c r="J13" s="4" t="s">
        <v>57</v>
      </c>
      <c r="K13" s="4" t="s">
        <v>57</v>
      </c>
      <c r="L13" s="4" t="s">
        <v>57</v>
      </c>
    </row>
    <row r="14" spans="1:12" x14ac:dyDescent="0.25">
      <c r="A14" s="141" t="s">
        <v>0</v>
      </c>
      <c r="B14" s="142"/>
      <c r="C14" s="142"/>
      <c r="D14" s="142"/>
      <c r="E14" s="143"/>
      <c r="F14" s="32">
        <f>SUM(F15:F16)</f>
        <v>3033707</v>
      </c>
      <c r="G14" s="32">
        <f>SUM(G15:G16)</f>
        <v>402642</v>
      </c>
      <c r="H14" s="32">
        <f t="shared" ref="H14:L14" si="0">SUM(H15:H16)</f>
        <v>5870085</v>
      </c>
      <c r="I14" s="32">
        <f t="shared" si="0"/>
        <v>779094</v>
      </c>
      <c r="J14" s="32">
        <f t="shared" si="0"/>
        <v>1554851</v>
      </c>
      <c r="K14" s="32">
        <f t="shared" si="0"/>
        <v>1554851</v>
      </c>
      <c r="L14" s="32">
        <f t="shared" si="0"/>
        <v>1554851</v>
      </c>
    </row>
    <row r="15" spans="1:12" x14ac:dyDescent="0.25">
      <c r="A15" s="144" t="s">
        <v>1</v>
      </c>
      <c r="B15" s="137"/>
      <c r="C15" s="137"/>
      <c r="D15" s="137"/>
      <c r="E15" s="145"/>
      <c r="F15" s="33">
        <v>3033707</v>
      </c>
      <c r="G15" s="33">
        <v>402642</v>
      </c>
      <c r="H15" s="33">
        <v>5870085</v>
      </c>
      <c r="I15" s="33">
        <v>779094</v>
      </c>
      <c r="J15" s="33">
        <v>1554851</v>
      </c>
      <c r="K15" s="33">
        <v>1554851</v>
      </c>
      <c r="L15" s="33">
        <v>1554851</v>
      </c>
    </row>
    <row r="16" spans="1:12" x14ac:dyDescent="0.25">
      <c r="A16" s="146" t="s">
        <v>2</v>
      </c>
      <c r="B16" s="145"/>
      <c r="C16" s="145"/>
      <c r="D16" s="145"/>
      <c r="E16" s="145"/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</row>
    <row r="17" spans="1:12" x14ac:dyDescent="0.25">
      <c r="A17" s="37" t="s">
        <v>3</v>
      </c>
      <c r="B17" s="38"/>
      <c r="C17" s="38"/>
      <c r="D17" s="38"/>
      <c r="E17" s="38"/>
      <c r="F17" s="32">
        <f>SUM(F18:F19)</f>
        <v>3058226</v>
      </c>
      <c r="G17" s="32">
        <f t="shared" ref="G17:L17" si="1">SUM(G18:G19)</f>
        <v>405896</v>
      </c>
      <c r="H17" s="32">
        <f t="shared" si="1"/>
        <v>5870085</v>
      </c>
      <c r="I17" s="32">
        <f t="shared" si="1"/>
        <v>779094</v>
      </c>
      <c r="J17" s="32">
        <f t="shared" si="1"/>
        <v>1554851</v>
      </c>
      <c r="K17" s="32">
        <f t="shared" si="1"/>
        <v>1554851</v>
      </c>
      <c r="L17" s="32">
        <f t="shared" si="1"/>
        <v>1554851</v>
      </c>
    </row>
    <row r="18" spans="1:12" x14ac:dyDescent="0.25">
      <c r="A18" s="136" t="s">
        <v>4</v>
      </c>
      <c r="B18" s="137"/>
      <c r="C18" s="137"/>
      <c r="D18" s="137"/>
      <c r="E18" s="137"/>
      <c r="F18" s="33">
        <v>2078235</v>
      </c>
      <c r="G18" s="33">
        <v>275830</v>
      </c>
      <c r="H18" s="33">
        <v>2860085</v>
      </c>
      <c r="I18" s="33">
        <v>379598</v>
      </c>
      <c r="J18" s="33">
        <v>459491</v>
      </c>
      <c r="K18" s="33">
        <v>459491</v>
      </c>
      <c r="L18" s="33">
        <v>459491</v>
      </c>
    </row>
    <row r="19" spans="1:12" x14ac:dyDescent="0.25">
      <c r="A19" s="146" t="s">
        <v>5</v>
      </c>
      <c r="B19" s="145"/>
      <c r="C19" s="145"/>
      <c r="D19" s="145"/>
      <c r="E19" s="145"/>
      <c r="F19" s="33">
        <v>979991</v>
      </c>
      <c r="G19" s="33">
        <v>130066</v>
      </c>
      <c r="H19" s="33">
        <v>3010000</v>
      </c>
      <c r="I19" s="33">
        <v>399496</v>
      </c>
      <c r="J19" s="33">
        <v>1095360</v>
      </c>
      <c r="K19" s="33">
        <v>1095360</v>
      </c>
      <c r="L19" s="33">
        <v>1095360</v>
      </c>
    </row>
    <row r="20" spans="1:12" x14ac:dyDescent="0.25">
      <c r="A20" s="149" t="s">
        <v>6</v>
      </c>
      <c r="B20" s="142"/>
      <c r="C20" s="142"/>
      <c r="D20" s="142"/>
      <c r="E20" s="142"/>
      <c r="F20" s="32">
        <f>SUM(F14-F17)</f>
        <v>-24519</v>
      </c>
      <c r="G20" s="32">
        <f t="shared" ref="G20:L20" si="2">SUM(G14-G17)</f>
        <v>-3254</v>
      </c>
      <c r="H20" s="32">
        <f t="shared" si="2"/>
        <v>0</v>
      </c>
      <c r="I20" s="32">
        <f t="shared" si="2"/>
        <v>0</v>
      </c>
      <c r="J20" s="32">
        <f t="shared" si="2"/>
        <v>0</v>
      </c>
      <c r="K20" s="32">
        <f t="shared" si="2"/>
        <v>0</v>
      </c>
      <c r="L20" s="32">
        <f t="shared" si="2"/>
        <v>0</v>
      </c>
    </row>
    <row r="21" spans="1:12" ht="18" x14ac:dyDescent="0.25">
      <c r="A21" s="5"/>
      <c r="B21" s="8"/>
      <c r="C21" s="8"/>
      <c r="D21" s="8"/>
      <c r="E21" s="8"/>
      <c r="F21" s="8"/>
      <c r="G21" s="8"/>
      <c r="H21" s="8"/>
      <c r="I21" s="8"/>
      <c r="J21" s="3"/>
      <c r="K21" s="3"/>
      <c r="L21" s="3"/>
    </row>
    <row r="22" spans="1:12" ht="18" customHeight="1" x14ac:dyDescent="0.25">
      <c r="A22" s="138" t="s">
        <v>40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1:12" ht="18" customHeight="1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25.5" x14ac:dyDescent="0.25">
      <c r="A24" s="5"/>
      <c r="B24" s="8"/>
      <c r="C24" s="8"/>
      <c r="D24" s="8"/>
      <c r="E24" s="8"/>
      <c r="F24" s="133" t="s">
        <v>12</v>
      </c>
      <c r="G24" s="133"/>
      <c r="H24" s="133" t="s">
        <v>13</v>
      </c>
      <c r="I24" s="133"/>
      <c r="J24" s="4" t="s">
        <v>47</v>
      </c>
      <c r="K24" s="4" t="s">
        <v>48</v>
      </c>
      <c r="L24" s="4" t="s">
        <v>49</v>
      </c>
    </row>
    <row r="25" spans="1:12" x14ac:dyDescent="0.25">
      <c r="A25" s="28"/>
      <c r="B25" s="29"/>
      <c r="C25" s="29"/>
      <c r="D25" s="30"/>
      <c r="E25" s="31"/>
      <c r="F25" s="4" t="s">
        <v>56</v>
      </c>
      <c r="G25" s="4" t="s">
        <v>57</v>
      </c>
      <c r="H25" s="4" t="s">
        <v>56</v>
      </c>
      <c r="I25" s="4" t="s">
        <v>57</v>
      </c>
      <c r="J25" s="4" t="s">
        <v>57</v>
      </c>
      <c r="K25" s="4" t="s">
        <v>57</v>
      </c>
      <c r="L25" s="4" t="s">
        <v>57</v>
      </c>
    </row>
    <row r="26" spans="1:12" ht="15.75" customHeight="1" x14ac:dyDescent="0.25">
      <c r="A26" s="144" t="s">
        <v>8</v>
      </c>
      <c r="B26" s="147"/>
      <c r="C26" s="147"/>
      <c r="D26" s="147"/>
      <c r="E26" s="148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</row>
    <row r="27" spans="1:12" x14ac:dyDescent="0.25">
      <c r="A27" s="144" t="s">
        <v>9</v>
      </c>
      <c r="B27" s="137"/>
      <c r="C27" s="137"/>
      <c r="D27" s="137"/>
      <c r="E27" s="137"/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</row>
    <row r="28" spans="1:12" x14ac:dyDescent="0.25">
      <c r="A28" s="149" t="s">
        <v>10</v>
      </c>
      <c r="B28" s="142"/>
      <c r="C28" s="142"/>
      <c r="D28" s="142"/>
      <c r="E28" s="142"/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ht="18" x14ac:dyDescent="0.25">
      <c r="A29" s="24"/>
      <c r="B29" s="8"/>
      <c r="C29" s="8"/>
      <c r="D29" s="8"/>
      <c r="E29" s="8"/>
      <c r="F29" s="8"/>
      <c r="G29" s="8"/>
      <c r="H29" s="8"/>
      <c r="I29" s="8"/>
      <c r="J29" s="3"/>
      <c r="K29" s="3"/>
      <c r="L29" s="3"/>
    </row>
    <row r="30" spans="1:12" ht="18" customHeight="1" x14ac:dyDescent="0.25">
      <c r="A30" s="138" t="s">
        <v>53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</row>
    <row r="31" spans="1:12" ht="18" customHeigh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25.5" x14ac:dyDescent="0.25">
      <c r="A32" s="24"/>
      <c r="B32" s="8"/>
      <c r="C32" s="8"/>
      <c r="D32" s="8"/>
      <c r="E32" s="8"/>
      <c r="F32" s="133" t="s">
        <v>12</v>
      </c>
      <c r="G32" s="133"/>
      <c r="H32" s="133" t="s">
        <v>13</v>
      </c>
      <c r="I32" s="133"/>
      <c r="J32" s="4" t="s">
        <v>47</v>
      </c>
      <c r="K32" s="4" t="s">
        <v>48</v>
      </c>
      <c r="L32" s="4" t="s">
        <v>49</v>
      </c>
    </row>
    <row r="33" spans="1:12" x14ac:dyDescent="0.25">
      <c r="A33" s="28"/>
      <c r="B33" s="29"/>
      <c r="C33" s="29"/>
      <c r="D33" s="30"/>
      <c r="E33" s="31"/>
      <c r="F33" s="4" t="s">
        <v>58</v>
      </c>
      <c r="G33" s="4" t="s">
        <v>57</v>
      </c>
      <c r="H33" s="4" t="s">
        <v>56</v>
      </c>
      <c r="I33" s="4" t="s">
        <v>57</v>
      </c>
      <c r="J33" s="4" t="s">
        <v>57</v>
      </c>
      <c r="K33" s="4" t="s">
        <v>57</v>
      </c>
      <c r="L33" s="4" t="s">
        <v>57</v>
      </c>
    </row>
    <row r="34" spans="1:12" x14ac:dyDescent="0.25">
      <c r="A34" s="152" t="s">
        <v>43</v>
      </c>
      <c r="B34" s="153"/>
      <c r="C34" s="153"/>
      <c r="D34" s="153"/>
      <c r="E34" s="154"/>
      <c r="F34" s="34">
        <v>68228</v>
      </c>
      <c r="G34" s="34">
        <v>9055</v>
      </c>
      <c r="H34" s="34">
        <v>0</v>
      </c>
      <c r="I34" s="34">
        <v>0</v>
      </c>
      <c r="J34" s="34">
        <v>0</v>
      </c>
      <c r="K34" s="34">
        <v>0</v>
      </c>
      <c r="L34" s="35">
        <v>0</v>
      </c>
    </row>
    <row r="35" spans="1:12" ht="30" customHeight="1" x14ac:dyDescent="0.25">
      <c r="A35" s="155" t="s">
        <v>7</v>
      </c>
      <c r="B35" s="156"/>
      <c r="C35" s="156"/>
      <c r="D35" s="156"/>
      <c r="E35" s="157"/>
      <c r="F35" s="36">
        <f>SUM(F20)</f>
        <v>-24519</v>
      </c>
      <c r="G35" s="36">
        <f t="shared" ref="G35:L35" si="3">SUM(G20)</f>
        <v>-3254</v>
      </c>
      <c r="H35" s="36">
        <f t="shared" si="3"/>
        <v>0</v>
      </c>
      <c r="I35" s="36">
        <f t="shared" si="3"/>
        <v>0</v>
      </c>
      <c r="J35" s="36">
        <f t="shared" si="3"/>
        <v>0</v>
      </c>
      <c r="K35" s="36">
        <f t="shared" si="3"/>
        <v>0</v>
      </c>
      <c r="L35" s="36">
        <f t="shared" si="3"/>
        <v>0</v>
      </c>
    </row>
    <row r="38" spans="1:12" x14ac:dyDescent="0.25">
      <c r="A38" s="136" t="s">
        <v>11</v>
      </c>
      <c r="B38" s="137"/>
      <c r="C38" s="137"/>
      <c r="D38" s="137"/>
      <c r="E38" s="137"/>
      <c r="F38" s="33">
        <f>SUM(F34)+F35</f>
        <v>43709</v>
      </c>
      <c r="G38" s="33">
        <f t="shared" ref="G38:L38" si="4">SUM(G34)+G35</f>
        <v>5801</v>
      </c>
      <c r="H38" s="33">
        <v>0</v>
      </c>
      <c r="I38" s="33">
        <v>0</v>
      </c>
      <c r="J38" s="33">
        <f t="shared" si="4"/>
        <v>0</v>
      </c>
      <c r="K38" s="33">
        <f t="shared" si="4"/>
        <v>0</v>
      </c>
      <c r="L38" s="33">
        <f t="shared" si="4"/>
        <v>0</v>
      </c>
    </row>
    <row r="39" spans="1:12" ht="11.25" customHeight="1" x14ac:dyDescent="0.25">
      <c r="A39" s="19"/>
      <c r="B39" s="20"/>
      <c r="C39" s="20"/>
      <c r="D39" s="20"/>
      <c r="E39" s="20"/>
      <c r="F39" s="21"/>
      <c r="G39" s="21"/>
      <c r="H39" s="21"/>
      <c r="I39" s="21"/>
      <c r="J39" s="21"/>
      <c r="K39" s="21"/>
      <c r="L39" s="21"/>
    </row>
    <row r="40" spans="1:12" ht="29.25" customHeight="1" x14ac:dyDescent="0.25">
      <c r="A40" s="150" t="s">
        <v>54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ht="8.25" customHeight="1" x14ac:dyDescent="0.25"/>
    <row r="42" spans="1:12" x14ac:dyDescent="0.25">
      <c r="A42" s="150" t="s">
        <v>45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ht="8.25" customHeight="1" x14ac:dyDescent="0.25"/>
    <row r="44" spans="1:12" ht="29.25" customHeight="1" x14ac:dyDescent="0.25">
      <c r="A44" s="150" t="s">
        <v>46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</sheetData>
  <mergeCells count="29">
    <mergeCell ref="A44:L44"/>
    <mergeCell ref="A30:L30"/>
    <mergeCell ref="A40:L40"/>
    <mergeCell ref="A38:E38"/>
    <mergeCell ref="A42:L42"/>
    <mergeCell ref="A34:E34"/>
    <mergeCell ref="A35:E35"/>
    <mergeCell ref="A16:E16"/>
    <mergeCell ref="A26:E26"/>
    <mergeCell ref="A27:E27"/>
    <mergeCell ref="A28:E28"/>
    <mergeCell ref="A19:E19"/>
    <mergeCell ref="A20:E20"/>
    <mergeCell ref="F24:G24"/>
    <mergeCell ref="H24:I24"/>
    <mergeCell ref="F32:G32"/>
    <mergeCell ref="H32:I32"/>
    <mergeCell ref="A1:D1"/>
    <mergeCell ref="A2:D2"/>
    <mergeCell ref="A3:D3"/>
    <mergeCell ref="H12:I12"/>
    <mergeCell ref="F12:G12"/>
    <mergeCell ref="A18:E18"/>
    <mergeCell ref="A10:L10"/>
    <mergeCell ref="A22:L22"/>
    <mergeCell ref="A6:L6"/>
    <mergeCell ref="A8:L8"/>
    <mergeCell ref="A14:E14"/>
    <mergeCell ref="A15:E15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4"/>
  <sheetViews>
    <sheetView topLeftCell="A48" workbookViewId="0">
      <selection activeCell="I34" sqref="I34:K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" bestFit="1" customWidth="1"/>
    <col min="4" max="4" width="63.140625" customWidth="1"/>
    <col min="5" max="5" width="13.42578125" customWidth="1"/>
    <col min="6" max="6" width="15.5703125" customWidth="1"/>
    <col min="7" max="7" width="16.140625" customWidth="1"/>
    <col min="8" max="8" width="17.85546875" customWidth="1"/>
    <col min="9" max="9" width="16.85546875" customWidth="1"/>
    <col min="10" max="10" width="18.85546875" customWidth="1"/>
    <col min="11" max="11" width="18.42578125" customWidth="1"/>
  </cols>
  <sheetData>
    <row r="1" spans="1:11" x14ac:dyDescent="0.25">
      <c r="A1" s="134" t="s">
        <v>83</v>
      </c>
      <c r="B1" s="134"/>
      <c r="C1" s="134"/>
      <c r="D1" s="134"/>
    </row>
    <row r="2" spans="1:11" x14ac:dyDescent="0.25">
      <c r="A2" s="134" t="s">
        <v>84</v>
      </c>
      <c r="B2" s="134"/>
      <c r="C2" s="134"/>
      <c r="D2" s="134"/>
    </row>
    <row r="3" spans="1:11" x14ac:dyDescent="0.25">
      <c r="A3" s="134" t="s">
        <v>85</v>
      </c>
      <c r="B3" s="134"/>
      <c r="C3" s="134"/>
      <c r="D3" s="134"/>
    </row>
    <row r="4" spans="1:11" ht="42" customHeight="1" x14ac:dyDescent="0.25">
      <c r="A4" s="138" t="s">
        <v>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30.75" customHeight="1" x14ac:dyDescent="0.25">
      <c r="A5" s="5"/>
      <c r="B5" s="5"/>
      <c r="C5" s="5"/>
      <c r="D5" s="5"/>
      <c r="E5" s="159" t="s">
        <v>98</v>
      </c>
      <c r="F5" s="160"/>
      <c r="G5" s="5"/>
      <c r="H5" s="5"/>
      <c r="I5" s="5"/>
      <c r="J5" s="5"/>
      <c r="K5" s="5"/>
    </row>
    <row r="6" spans="1:11" ht="15.75" x14ac:dyDescent="0.25">
      <c r="A6" s="138" t="s">
        <v>33</v>
      </c>
      <c r="B6" s="138"/>
      <c r="C6" s="138"/>
      <c r="D6" s="138"/>
      <c r="E6" s="138"/>
      <c r="F6" s="138"/>
      <c r="G6" s="138"/>
      <c r="H6" s="138"/>
      <c r="I6" s="138"/>
      <c r="J6" s="140"/>
      <c r="K6" s="140"/>
    </row>
    <row r="7" spans="1:11" ht="18" x14ac:dyDescent="0.25">
      <c r="A7" s="5"/>
      <c r="B7" s="5"/>
      <c r="C7" s="5"/>
      <c r="D7" s="5"/>
      <c r="E7" s="5"/>
      <c r="F7" s="5"/>
      <c r="G7" s="5"/>
      <c r="H7" s="5"/>
      <c r="I7" s="5"/>
      <c r="J7" s="6" t="s">
        <v>99</v>
      </c>
      <c r="K7" s="6"/>
    </row>
    <row r="8" spans="1:11" ht="18" customHeight="1" x14ac:dyDescent="0.25">
      <c r="A8" s="138" t="s">
        <v>15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8" x14ac:dyDescent="0.25">
      <c r="A9" s="5"/>
      <c r="B9" s="5"/>
      <c r="C9" s="5"/>
      <c r="D9" s="5"/>
      <c r="E9" s="5"/>
      <c r="F9" s="5"/>
      <c r="G9" s="5"/>
      <c r="H9" s="5"/>
      <c r="I9" s="5"/>
      <c r="J9" s="6"/>
      <c r="K9" s="6"/>
    </row>
    <row r="10" spans="1:11" ht="15.75" x14ac:dyDescent="0.25">
      <c r="A10" s="138" t="s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15.75" x14ac:dyDescent="0.25">
      <c r="A11" s="39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25.5" x14ac:dyDescent="0.25">
      <c r="A12" s="5"/>
      <c r="B12" s="5"/>
      <c r="C12" s="5"/>
      <c r="D12" s="5"/>
      <c r="E12" s="158" t="s">
        <v>12</v>
      </c>
      <c r="F12" s="158"/>
      <c r="G12" s="158" t="s">
        <v>13</v>
      </c>
      <c r="H12" s="158"/>
      <c r="I12" s="23" t="s">
        <v>47</v>
      </c>
      <c r="J12" s="23" t="s">
        <v>48</v>
      </c>
      <c r="K12" s="23" t="s">
        <v>49</v>
      </c>
    </row>
    <row r="13" spans="1:11" x14ac:dyDescent="0.25">
      <c r="A13" s="23" t="s">
        <v>16</v>
      </c>
      <c r="B13" s="22" t="s">
        <v>17</v>
      </c>
      <c r="C13" s="22" t="s">
        <v>18</v>
      </c>
      <c r="D13" s="22" t="s">
        <v>14</v>
      </c>
      <c r="E13" s="22" t="s">
        <v>56</v>
      </c>
      <c r="F13" s="22" t="s">
        <v>57</v>
      </c>
      <c r="G13" s="23" t="s">
        <v>56</v>
      </c>
      <c r="H13" s="23" t="s">
        <v>57</v>
      </c>
      <c r="I13" s="23" t="s">
        <v>57</v>
      </c>
      <c r="J13" s="23" t="s">
        <v>57</v>
      </c>
      <c r="K13" s="23" t="s">
        <v>57</v>
      </c>
    </row>
    <row r="14" spans="1:11" ht="15.75" customHeight="1" x14ac:dyDescent="0.25">
      <c r="A14" s="52">
        <v>6</v>
      </c>
      <c r="B14" s="52"/>
      <c r="C14" s="52"/>
      <c r="D14" s="52" t="s">
        <v>19</v>
      </c>
      <c r="E14" s="54">
        <f t="shared" ref="E14:K14" si="0">SUM(E15+E26+E29+E34)</f>
        <v>3033707</v>
      </c>
      <c r="F14" s="54">
        <f t="shared" si="0"/>
        <v>402642</v>
      </c>
      <c r="G14" s="54">
        <f t="shared" si="0"/>
        <v>5870085</v>
      </c>
      <c r="H14" s="54">
        <f t="shared" si="0"/>
        <v>779093</v>
      </c>
      <c r="I14" s="54">
        <f t="shared" si="0"/>
        <v>1554851</v>
      </c>
      <c r="J14" s="54">
        <f t="shared" si="0"/>
        <v>1554851</v>
      </c>
      <c r="K14" s="54">
        <f t="shared" si="0"/>
        <v>1554851</v>
      </c>
    </row>
    <row r="15" spans="1:11" ht="15.75" customHeight="1" x14ac:dyDescent="0.25">
      <c r="A15" s="51"/>
      <c r="B15" s="51">
        <v>63</v>
      </c>
      <c r="C15" s="51"/>
      <c r="D15" s="51" t="s">
        <v>50</v>
      </c>
      <c r="E15" s="56">
        <f t="shared" ref="E15:K15" si="1">SUM(E16+E18+E20+E22+E24)</f>
        <v>695150</v>
      </c>
      <c r="F15" s="56">
        <f t="shared" si="1"/>
        <v>92263</v>
      </c>
      <c r="G15" s="56">
        <f t="shared" si="1"/>
        <v>1125325</v>
      </c>
      <c r="H15" s="56">
        <f t="shared" si="1"/>
        <v>149356</v>
      </c>
      <c r="I15" s="56">
        <f t="shared" si="1"/>
        <v>156371</v>
      </c>
      <c r="J15" s="56">
        <f t="shared" si="1"/>
        <v>156371</v>
      </c>
      <c r="K15" s="56">
        <f t="shared" si="1"/>
        <v>156371</v>
      </c>
    </row>
    <row r="16" spans="1:11" ht="15.75" customHeight="1" x14ac:dyDescent="0.25">
      <c r="A16" s="43"/>
      <c r="B16" s="43"/>
      <c r="C16" s="43" t="s">
        <v>60</v>
      </c>
      <c r="D16" s="43" t="s">
        <v>61</v>
      </c>
      <c r="E16" s="76">
        <f t="shared" ref="E16:K16" si="2">SUM(E17:E17)</f>
        <v>258107</v>
      </c>
      <c r="F16" s="76">
        <f t="shared" si="2"/>
        <v>34257</v>
      </c>
      <c r="G16" s="53">
        <f t="shared" si="2"/>
        <v>752075</v>
      </c>
      <c r="H16" s="53">
        <f t="shared" si="2"/>
        <v>99818</v>
      </c>
      <c r="I16" s="53">
        <f t="shared" si="2"/>
        <v>106803</v>
      </c>
      <c r="J16" s="53">
        <f t="shared" si="2"/>
        <v>106803</v>
      </c>
      <c r="K16" s="53">
        <f t="shared" si="2"/>
        <v>106803</v>
      </c>
    </row>
    <row r="17" spans="1:11" x14ac:dyDescent="0.25">
      <c r="A17" s="43"/>
      <c r="B17" s="46">
        <v>63</v>
      </c>
      <c r="C17" s="46"/>
      <c r="D17" s="46" t="s">
        <v>100</v>
      </c>
      <c r="E17" s="80">
        <v>258107</v>
      </c>
      <c r="F17" s="80">
        <v>34257</v>
      </c>
      <c r="G17" s="75">
        <v>752075</v>
      </c>
      <c r="H17" s="45">
        <v>99818</v>
      </c>
      <c r="I17" s="130">
        <v>106803</v>
      </c>
      <c r="J17" s="45">
        <v>106803</v>
      </c>
      <c r="K17" s="45">
        <v>106803</v>
      </c>
    </row>
    <row r="18" spans="1:11" x14ac:dyDescent="0.25">
      <c r="A18" s="47"/>
      <c r="B18" s="47"/>
      <c r="C18" s="43" t="s">
        <v>62</v>
      </c>
      <c r="D18" s="50" t="s">
        <v>63</v>
      </c>
      <c r="E18" s="76">
        <f>SUM(E19)</f>
        <v>75000</v>
      </c>
      <c r="F18" s="76">
        <f t="shared" ref="F18:K18" si="3">SUM(F19)</f>
        <v>9954</v>
      </c>
      <c r="G18" s="76">
        <f t="shared" si="3"/>
        <v>70000</v>
      </c>
      <c r="H18" s="53">
        <f t="shared" si="3"/>
        <v>9290</v>
      </c>
      <c r="I18" s="53">
        <f t="shared" si="3"/>
        <v>13638</v>
      </c>
      <c r="J18" s="53">
        <f t="shared" si="3"/>
        <v>13638</v>
      </c>
      <c r="K18" s="53">
        <f t="shared" si="3"/>
        <v>13638</v>
      </c>
    </row>
    <row r="19" spans="1:11" x14ac:dyDescent="0.25">
      <c r="A19" s="47"/>
      <c r="B19" s="47">
        <v>63</v>
      </c>
      <c r="C19" s="48"/>
      <c r="D19" s="46" t="s">
        <v>64</v>
      </c>
      <c r="E19" s="80">
        <v>75000</v>
      </c>
      <c r="F19" s="80">
        <v>9954</v>
      </c>
      <c r="G19" s="75">
        <v>70000</v>
      </c>
      <c r="H19" s="45">
        <v>9290</v>
      </c>
      <c r="I19" s="130">
        <v>13638</v>
      </c>
      <c r="J19" s="45">
        <v>13638</v>
      </c>
      <c r="K19" s="45">
        <v>13638</v>
      </c>
    </row>
    <row r="20" spans="1:11" x14ac:dyDescent="0.25">
      <c r="A20" s="47"/>
      <c r="B20" s="47"/>
      <c r="C20" s="43" t="s">
        <v>65</v>
      </c>
      <c r="D20" s="43" t="s">
        <v>66</v>
      </c>
      <c r="E20" s="76">
        <f>SUM(E21)</f>
        <v>118395</v>
      </c>
      <c r="F20" s="76">
        <f t="shared" ref="F20:K20" si="4">SUM(F21)</f>
        <v>15714</v>
      </c>
      <c r="G20" s="76">
        <f t="shared" si="4"/>
        <v>123250</v>
      </c>
      <c r="H20" s="53">
        <f t="shared" si="4"/>
        <v>16358</v>
      </c>
      <c r="I20" s="53">
        <f t="shared" si="4"/>
        <v>15930</v>
      </c>
      <c r="J20" s="53">
        <f t="shared" si="4"/>
        <v>15930</v>
      </c>
      <c r="K20" s="53">
        <f t="shared" si="4"/>
        <v>15930</v>
      </c>
    </row>
    <row r="21" spans="1:11" x14ac:dyDescent="0.25">
      <c r="A21" s="47"/>
      <c r="B21" s="47">
        <v>63</v>
      </c>
      <c r="C21" s="43"/>
      <c r="D21" s="46" t="s">
        <v>67</v>
      </c>
      <c r="E21" s="80">
        <v>118395</v>
      </c>
      <c r="F21" s="80">
        <v>15714</v>
      </c>
      <c r="G21" s="75">
        <v>123250</v>
      </c>
      <c r="H21" s="45">
        <v>16358</v>
      </c>
      <c r="I21" s="130">
        <v>15930</v>
      </c>
      <c r="J21" s="45">
        <v>15930</v>
      </c>
      <c r="K21" s="45">
        <v>15930</v>
      </c>
    </row>
    <row r="22" spans="1:11" x14ac:dyDescent="0.25">
      <c r="A22" s="47"/>
      <c r="B22" s="47"/>
      <c r="C22" s="43" t="s">
        <v>88</v>
      </c>
      <c r="D22" s="43" t="s">
        <v>89</v>
      </c>
      <c r="E22" s="76">
        <f t="shared" ref="E22:K22" si="5">SUM(E23:E23)</f>
        <v>242022</v>
      </c>
      <c r="F22" s="76">
        <f t="shared" si="5"/>
        <v>32122</v>
      </c>
      <c r="G22" s="76">
        <f t="shared" si="5"/>
        <v>180000</v>
      </c>
      <c r="H22" s="53">
        <f t="shared" si="5"/>
        <v>23890</v>
      </c>
      <c r="I22" s="53">
        <f t="shared" si="5"/>
        <v>20000</v>
      </c>
      <c r="J22" s="53">
        <f t="shared" si="5"/>
        <v>20000</v>
      </c>
      <c r="K22" s="53">
        <f t="shared" si="5"/>
        <v>20000</v>
      </c>
    </row>
    <row r="23" spans="1:11" x14ac:dyDescent="0.25">
      <c r="A23" s="47"/>
      <c r="B23" s="47">
        <v>63</v>
      </c>
      <c r="C23" s="43"/>
      <c r="D23" s="46" t="s">
        <v>101</v>
      </c>
      <c r="E23" s="80">
        <v>242022</v>
      </c>
      <c r="F23" s="80">
        <v>32122</v>
      </c>
      <c r="G23" s="75">
        <v>180000</v>
      </c>
      <c r="H23" s="45">
        <v>23890</v>
      </c>
      <c r="I23" s="130">
        <v>20000</v>
      </c>
      <c r="J23" s="45">
        <v>20000</v>
      </c>
      <c r="K23" s="45">
        <v>20000</v>
      </c>
    </row>
    <row r="24" spans="1:11" x14ac:dyDescent="0.25">
      <c r="A24" s="47"/>
      <c r="B24" s="47"/>
      <c r="C24" s="43" t="s">
        <v>86</v>
      </c>
      <c r="D24" s="43" t="s">
        <v>87</v>
      </c>
      <c r="E24" s="76">
        <f>SUM(E25)</f>
        <v>1626</v>
      </c>
      <c r="F24" s="76">
        <f t="shared" ref="F24:K24" si="6">SUM(F25)</f>
        <v>216</v>
      </c>
      <c r="G24" s="76">
        <f t="shared" si="6"/>
        <v>0</v>
      </c>
      <c r="H24" s="53">
        <f t="shared" si="6"/>
        <v>0</v>
      </c>
      <c r="I24" s="53">
        <f t="shared" si="6"/>
        <v>0</v>
      </c>
      <c r="J24" s="53">
        <f t="shared" si="6"/>
        <v>0</v>
      </c>
      <c r="K24" s="53">
        <f t="shared" si="6"/>
        <v>0</v>
      </c>
    </row>
    <row r="25" spans="1:11" x14ac:dyDescent="0.25">
      <c r="A25" s="47"/>
      <c r="B25" s="47">
        <v>63</v>
      </c>
      <c r="C25" s="43"/>
      <c r="D25" s="46" t="s">
        <v>95</v>
      </c>
      <c r="E25" s="80">
        <v>1626</v>
      </c>
      <c r="F25" s="80">
        <v>216</v>
      </c>
      <c r="G25" s="75">
        <v>0</v>
      </c>
      <c r="H25" s="45">
        <v>0</v>
      </c>
      <c r="I25" s="45">
        <v>0</v>
      </c>
      <c r="J25" s="45">
        <v>0</v>
      </c>
      <c r="K25" s="45">
        <v>0</v>
      </c>
    </row>
    <row r="26" spans="1:11" ht="25.5" x14ac:dyDescent="0.25">
      <c r="A26" s="57"/>
      <c r="B26" s="58">
        <v>65</v>
      </c>
      <c r="C26" s="51"/>
      <c r="D26" s="51" t="s">
        <v>71</v>
      </c>
      <c r="E26" s="77">
        <f>SUM(E27)</f>
        <v>57353</v>
      </c>
      <c r="F26" s="77">
        <f t="shared" ref="F26:K26" si="7">SUM(F27)</f>
        <v>7612</v>
      </c>
      <c r="G26" s="77">
        <f t="shared" si="7"/>
        <v>240500</v>
      </c>
      <c r="H26" s="56">
        <f t="shared" si="7"/>
        <v>31920</v>
      </c>
      <c r="I26" s="56">
        <f t="shared" si="7"/>
        <v>33320</v>
      </c>
      <c r="J26" s="56">
        <f t="shared" si="7"/>
        <v>33320</v>
      </c>
      <c r="K26" s="56">
        <f t="shared" si="7"/>
        <v>33320</v>
      </c>
    </row>
    <row r="27" spans="1:11" x14ac:dyDescent="0.25">
      <c r="A27" s="47"/>
      <c r="B27" s="47"/>
      <c r="C27" s="43" t="s">
        <v>68</v>
      </c>
      <c r="D27" s="43" t="s">
        <v>69</v>
      </c>
      <c r="E27" s="76">
        <f>SUM(E28)</f>
        <v>57353</v>
      </c>
      <c r="F27" s="76">
        <f t="shared" ref="F27:K27" si="8">SUM(F28)</f>
        <v>7612</v>
      </c>
      <c r="G27" s="76">
        <f t="shared" si="8"/>
        <v>240500</v>
      </c>
      <c r="H27" s="53">
        <f t="shared" si="8"/>
        <v>31920</v>
      </c>
      <c r="I27" s="53">
        <f t="shared" si="8"/>
        <v>33320</v>
      </c>
      <c r="J27" s="53">
        <f t="shared" si="8"/>
        <v>33320</v>
      </c>
      <c r="K27" s="53">
        <f t="shared" si="8"/>
        <v>33320</v>
      </c>
    </row>
    <row r="28" spans="1:11" x14ac:dyDescent="0.25">
      <c r="A28" s="47"/>
      <c r="B28" s="47">
        <v>65</v>
      </c>
      <c r="C28" s="43"/>
      <c r="D28" s="46" t="s">
        <v>70</v>
      </c>
      <c r="E28" s="80">
        <v>57353</v>
      </c>
      <c r="F28" s="80">
        <v>7612</v>
      </c>
      <c r="G28" s="75">
        <v>240500</v>
      </c>
      <c r="H28" s="45">
        <v>31920</v>
      </c>
      <c r="I28" s="130">
        <v>33320</v>
      </c>
      <c r="J28" s="45">
        <v>33320</v>
      </c>
      <c r="K28" s="45">
        <v>33320</v>
      </c>
    </row>
    <row r="29" spans="1:11" ht="25.5" x14ac:dyDescent="0.25">
      <c r="A29" s="57"/>
      <c r="B29" s="58">
        <v>66</v>
      </c>
      <c r="C29" s="59"/>
      <c r="D29" s="51" t="s">
        <v>59</v>
      </c>
      <c r="E29" s="77">
        <f>SUM(E30+E32)</f>
        <v>46430</v>
      </c>
      <c r="F29" s="77">
        <f t="shared" ref="F29:K29" si="9">SUM(F30+F32)</f>
        <v>6162</v>
      </c>
      <c r="G29" s="77">
        <f t="shared" si="9"/>
        <v>90800</v>
      </c>
      <c r="H29" s="56">
        <f t="shared" si="9"/>
        <v>12051</v>
      </c>
      <c r="I29" s="56">
        <f t="shared" si="9"/>
        <v>33520</v>
      </c>
      <c r="J29" s="56">
        <f t="shared" si="9"/>
        <v>33520</v>
      </c>
      <c r="K29" s="56">
        <f t="shared" si="9"/>
        <v>33520</v>
      </c>
    </row>
    <row r="30" spans="1:11" x14ac:dyDescent="0.25">
      <c r="A30" s="47"/>
      <c r="B30" s="47"/>
      <c r="C30" s="43" t="s">
        <v>72</v>
      </c>
      <c r="D30" s="43" t="s">
        <v>73</v>
      </c>
      <c r="E30" s="76">
        <f>SUM(E31)</f>
        <v>46030</v>
      </c>
      <c r="F30" s="76">
        <f t="shared" ref="F30:K32" si="10">SUM(F31)</f>
        <v>6109</v>
      </c>
      <c r="G30" s="76">
        <f t="shared" si="10"/>
        <v>75800</v>
      </c>
      <c r="H30" s="53">
        <f t="shared" si="10"/>
        <v>10060</v>
      </c>
      <c r="I30" s="53">
        <f t="shared" si="10"/>
        <v>31490</v>
      </c>
      <c r="J30" s="53">
        <f t="shared" si="10"/>
        <v>31490</v>
      </c>
      <c r="K30" s="53">
        <f t="shared" si="10"/>
        <v>31490</v>
      </c>
    </row>
    <row r="31" spans="1:11" x14ac:dyDescent="0.25">
      <c r="A31" s="47"/>
      <c r="B31" s="47">
        <v>66</v>
      </c>
      <c r="C31" s="48"/>
      <c r="D31" s="46" t="s">
        <v>75</v>
      </c>
      <c r="E31" s="80">
        <v>46030</v>
      </c>
      <c r="F31" s="80">
        <v>6109</v>
      </c>
      <c r="G31" s="75">
        <v>75800</v>
      </c>
      <c r="H31" s="45">
        <v>10060</v>
      </c>
      <c r="I31" s="130">
        <v>31490</v>
      </c>
      <c r="J31" s="45">
        <v>31490</v>
      </c>
      <c r="K31" s="45">
        <v>31490</v>
      </c>
    </row>
    <row r="32" spans="1:11" x14ac:dyDescent="0.25">
      <c r="A32" s="47"/>
      <c r="B32" s="47"/>
      <c r="C32" s="43" t="s">
        <v>91</v>
      </c>
      <c r="D32" s="43" t="s">
        <v>90</v>
      </c>
      <c r="E32" s="76">
        <f>SUM(E33)</f>
        <v>400</v>
      </c>
      <c r="F32" s="76">
        <f t="shared" si="10"/>
        <v>53</v>
      </c>
      <c r="G32" s="76">
        <f t="shared" si="10"/>
        <v>15000</v>
      </c>
      <c r="H32" s="53">
        <f t="shared" si="10"/>
        <v>1991</v>
      </c>
      <c r="I32" s="53">
        <f t="shared" si="10"/>
        <v>2030</v>
      </c>
      <c r="J32" s="53">
        <f t="shared" si="10"/>
        <v>2030</v>
      </c>
      <c r="K32" s="53">
        <f t="shared" si="10"/>
        <v>2030</v>
      </c>
    </row>
    <row r="33" spans="1:11" x14ac:dyDescent="0.25">
      <c r="A33" s="47"/>
      <c r="B33" s="47">
        <v>66</v>
      </c>
      <c r="C33" s="48"/>
      <c r="D33" s="46" t="s">
        <v>96</v>
      </c>
      <c r="E33" s="80">
        <v>400</v>
      </c>
      <c r="F33" s="80">
        <v>53</v>
      </c>
      <c r="G33" s="75">
        <v>15000</v>
      </c>
      <c r="H33" s="45">
        <v>1991</v>
      </c>
      <c r="I33" s="130">
        <v>2030</v>
      </c>
      <c r="J33" s="45">
        <v>2030</v>
      </c>
      <c r="K33" s="45">
        <v>2030</v>
      </c>
    </row>
    <row r="34" spans="1:11" ht="25.5" x14ac:dyDescent="0.25">
      <c r="A34" s="60"/>
      <c r="B34" s="58">
        <v>67</v>
      </c>
      <c r="C34" s="61"/>
      <c r="D34" s="51" t="s">
        <v>51</v>
      </c>
      <c r="E34" s="77">
        <f>SUM(E35)</f>
        <v>2234774</v>
      </c>
      <c r="F34" s="77">
        <f t="shared" ref="F34:H34" si="11">SUM(F35)</f>
        <v>296605</v>
      </c>
      <c r="G34" s="77">
        <f t="shared" si="11"/>
        <v>4413460</v>
      </c>
      <c r="H34" s="56">
        <f t="shared" si="11"/>
        <v>585766</v>
      </c>
      <c r="I34" s="56">
        <f>SUM(I35+I37+I39)</f>
        <v>1331640</v>
      </c>
      <c r="J34" s="56">
        <f t="shared" ref="J34:K34" si="12">SUM(J35+J37+J39)</f>
        <v>1331640</v>
      </c>
      <c r="K34" s="56">
        <f t="shared" si="12"/>
        <v>1331640</v>
      </c>
    </row>
    <row r="35" spans="1:11" x14ac:dyDescent="0.25">
      <c r="A35" s="50"/>
      <c r="B35" s="27"/>
      <c r="C35" s="43" t="s">
        <v>74</v>
      </c>
      <c r="D35" s="43" t="s">
        <v>20</v>
      </c>
      <c r="E35" s="76">
        <f>SUM(E36)</f>
        <v>2234774</v>
      </c>
      <c r="F35" s="76">
        <f t="shared" ref="F35:K39" si="13">SUM(F36)</f>
        <v>296605</v>
      </c>
      <c r="G35" s="76">
        <f t="shared" si="13"/>
        <v>4413460</v>
      </c>
      <c r="H35" s="53">
        <f t="shared" si="13"/>
        <v>585766</v>
      </c>
      <c r="I35" s="53">
        <f t="shared" si="13"/>
        <v>295240</v>
      </c>
      <c r="J35" s="53">
        <f t="shared" si="13"/>
        <v>295240</v>
      </c>
      <c r="K35" s="53">
        <f t="shared" si="13"/>
        <v>295240</v>
      </c>
    </row>
    <row r="36" spans="1:11" ht="15.75" thickBot="1" x14ac:dyDescent="0.3">
      <c r="A36" s="62"/>
      <c r="B36" s="62">
        <v>67</v>
      </c>
      <c r="C36" s="63"/>
      <c r="D36" s="64" t="s">
        <v>51</v>
      </c>
      <c r="E36" s="81">
        <v>2234774</v>
      </c>
      <c r="F36" s="81">
        <v>296605</v>
      </c>
      <c r="G36" s="78">
        <v>4413460</v>
      </c>
      <c r="H36" s="65">
        <v>585766</v>
      </c>
      <c r="I36" s="65">
        <v>295240</v>
      </c>
      <c r="J36" s="65">
        <v>295240</v>
      </c>
      <c r="K36" s="65">
        <v>295240</v>
      </c>
    </row>
    <row r="37" spans="1:11" x14ac:dyDescent="0.25">
      <c r="A37" s="50"/>
      <c r="B37" s="27"/>
      <c r="C37" s="132" t="s">
        <v>92</v>
      </c>
      <c r="D37" s="43" t="s">
        <v>93</v>
      </c>
      <c r="E37" s="76">
        <f>SUM(E38)</f>
        <v>0</v>
      </c>
      <c r="F37" s="76">
        <f t="shared" si="13"/>
        <v>0</v>
      </c>
      <c r="G37" s="76">
        <f t="shared" si="13"/>
        <v>0</v>
      </c>
      <c r="H37" s="53">
        <f t="shared" si="13"/>
        <v>0</v>
      </c>
      <c r="I37" s="53">
        <f t="shared" si="13"/>
        <v>956710</v>
      </c>
      <c r="J37" s="53">
        <f t="shared" si="13"/>
        <v>956710</v>
      </c>
      <c r="K37" s="53">
        <f t="shared" si="13"/>
        <v>956710</v>
      </c>
    </row>
    <row r="38" spans="1:11" ht="15.75" thickBot="1" x14ac:dyDescent="0.3">
      <c r="A38" s="62"/>
      <c r="B38" s="62">
        <v>67</v>
      </c>
      <c r="C38" s="63"/>
      <c r="D38" s="64" t="s">
        <v>51</v>
      </c>
      <c r="E38" s="81">
        <v>0</v>
      </c>
      <c r="F38" s="81">
        <v>0</v>
      </c>
      <c r="G38" s="78">
        <v>0</v>
      </c>
      <c r="H38" s="65">
        <v>0</v>
      </c>
      <c r="I38" s="65">
        <v>956710</v>
      </c>
      <c r="J38" s="65">
        <v>956710</v>
      </c>
      <c r="K38" s="65">
        <v>956710</v>
      </c>
    </row>
    <row r="39" spans="1:11" x14ac:dyDescent="0.25">
      <c r="A39" s="50"/>
      <c r="B39" s="27"/>
      <c r="C39" s="132" t="s">
        <v>200</v>
      </c>
      <c r="D39" s="43" t="s">
        <v>94</v>
      </c>
      <c r="E39" s="76">
        <f>SUM(E40)</f>
        <v>0</v>
      </c>
      <c r="F39" s="76">
        <f t="shared" si="13"/>
        <v>0</v>
      </c>
      <c r="G39" s="76">
        <f t="shared" si="13"/>
        <v>0</v>
      </c>
      <c r="H39" s="53">
        <f t="shared" si="13"/>
        <v>0</v>
      </c>
      <c r="I39" s="53">
        <f t="shared" si="13"/>
        <v>79690</v>
      </c>
      <c r="J39" s="53">
        <f t="shared" si="13"/>
        <v>79690</v>
      </c>
      <c r="K39" s="53">
        <f t="shared" si="13"/>
        <v>79690</v>
      </c>
    </row>
    <row r="40" spans="1:11" ht="15.75" thickBot="1" x14ac:dyDescent="0.3">
      <c r="A40" s="62"/>
      <c r="B40" s="62">
        <v>67</v>
      </c>
      <c r="C40" s="63"/>
      <c r="D40" s="64" t="s">
        <v>51</v>
      </c>
      <c r="E40" s="81">
        <v>0</v>
      </c>
      <c r="F40" s="81">
        <v>0</v>
      </c>
      <c r="G40" s="78">
        <v>0</v>
      </c>
      <c r="H40" s="65">
        <v>0</v>
      </c>
      <c r="I40" s="65">
        <v>79690</v>
      </c>
      <c r="J40" s="65">
        <v>79690</v>
      </c>
      <c r="K40" s="65">
        <v>79690</v>
      </c>
    </row>
    <row r="42" spans="1:11" ht="15.75" x14ac:dyDescent="0.25">
      <c r="A42" s="138" t="s">
        <v>21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 ht="15.75" x14ac:dyDescent="0.25">
      <c r="A43" s="39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25.5" x14ac:dyDescent="0.25">
      <c r="A44" s="5"/>
      <c r="B44" s="5"/>
      <c r="C44" s="5"/>
      <c r="D44" s="5"/>
      <c r="E44" s="158" t="s">
        <v>12</v>
      </c>
      <c r="F44" s="158"/>
      <c r="G44" s="158" t="s">
        <v>13</v>
      </c>
      <c r="H44" s="158"/>
      <c r="I44" s="23" t="s">
        <v>47</v>
      </c>
      <c r="J44" s="23" t="s">
        <v>48</v>
      </c>
      <c r="K44" s="23" t="s">
        <v>49</v>
      </c>
    </row>
    <row r="45" spans="1:11" x14ac:dyDescent="0.25">
      <c r="A45" s="23" t="s">
        <v>16</v>
      </c>
      <c r="B45" s="22" t="s">
        <v>17</v>
      </c>
      <c r="C45" s="22" t="s">
        <v>18</v>
      </c>
      <c r="D45" s="22" t="s">
        <v>22</v>
      </c>
      <c r="E45" s="22" t="s">
        <v>56</v>
      </c>
      <c r="F45" s="22" t="s">
        <v>57</v>
      </c>
      <c r="G45" s="23" t="s">
        <v>56</v>
      </c>
      <c r="H45" s="23" t="s">
        <v>57</v>
      </c>
      <c r="I45" s="23" t="s">
        <v>57</v>
      </c>
      <c r="J45" s="23" t="s">
        <v>57</v>
      </c>
      <c r="K45" s="23" t="s">
        <v>57</v>
      </c>
    </row>
    <row r="46" spans="1:11" ht="15.75" customHeight="1" x14ac:dyDescent="0.25">
      <c r="A46" s="51">
        <v>3</v>
      </c>
      <c r="B46" s="51"/>
      <c r="C46" s="51"/>
      <c r="D46" s="51" t="s">
        <v>23</v>
      </c>
      <c r="E46" s="56">
        <f t="shared" ref="E46:K46" si="14">SUM(E47+E51+E61)</f>
        <v>2078235</v>
      </c>
      <c r="F46" s="56">
        <f t="shared" si="14"/>
        <v>275830</v>
      </c>
      <c r="G46" s="56">
        <f t="shared" si="14"/>
        <v>2860085</v>
      </c>
      <c r="H46" s="56">
        <f t="shared" si="14"/>
        <v>379598</v>
      </c>
      <c r="I46" s="56">
        <f t="shared" si="14"/>
        <v>459491</v>
      </c>
      <c r="J46" s="56">
        <f t="shared" si="14"/>
        <v>459491</v>
      </c>
      <c r="K46" s="56">
        <f t="shared" si="14"/>
        <v>459491</v>
      </c>
    </row>
    <row r="47" spans="1:11" ht="15.75" customHeight="1" x14ac:dyDescent="0.25">
      <c r="A47" s="12"/>
      <c r="B47" s="12">
        <v>31</v>
      </c>
      <c r="C47" s="12"/>
      <c r="D47" s="12" t="s">
        <v>24</v>
      </c>
      <c r="E47" s="55">
        <f>SUM(E48:E50)</f>
        <v>1261464</v>
      </c>
      <c r="F47" s="55">
        <f t="shared" ref="F47:K47" si="15">SUM(F48:F50)</f>
        <v>167425</v>
      </c>
      <c r="G47" s="55">
        <f t="shared" si="15"/>
        <v>1481485</v>
      </c>
      <c r="H47" s="55">
        <f t="shared" si="15"/>
        <v>196626</v>
      </c>
      <c r="I47" s="55">
        <f t="shared" si="15"/>
        <v>202370</v>
      </c>
      <c r="J47" s="55">
        <f t="shared" si="15"/>
        <v>202370</v>
      </c>
      <c r="K47" s="55">
        <f t="shared" si="15"/>
        <v>202370</v>
      </c>
    </row>
    <row r="48" spans="1:11" x14ac:dyDescent="0.25">
      <c r="A48" s="50"/>
      <c r="B48" s="27"/>
      <c r="C48" s="43" t="s">
        <v>74</v>
      </c>
      <c r="D48" s="43" t="s">
        <v>20</v>
      </c>
      <c r="E48" s="44">
        <v>1109962</v>
      </c>
      <c r="F48" s="44">
        <v>147317</v>
      </c>
      <c r="G48" s="45">
        <v>1321160</v>
      </c>
      <c r="H48" s="45">
        <v>175348</v>
      </c>
      <c r="I48" s="75">
        <v>181680</v>
      </c>
      <c r="J48" s="45">
        <v>181680</v>
      </c>
      <c r="K48" s="45">
        <v>181680</v>
      </c>
    </row>
    <row r="49" spans="1:11" x14ac:dyDescent="0.25">
      <c r="A49" s="43"/>
      <c r="B49" s="43"/>
      <c r="C49" s="43" t="s">
        <v>60</v>
      </c>
      <c r="D49" s="43" t="s">
        <v>61</v>
      </c>
      <c r="E49" s="44">
        <v>63107</v>
      </c>
      <c r="F49" s="44">
        <v>8376</v>
      </c>
      <c r="G49" s="45">
        <v>67075</v>
      </c>
      <c r="H49" s="45">
        <v>8902</v>
      </c>
      <c r="I49" s="75">
        <v>8760</v>
      </c>
      <c r="J49" s="45">
        <v>8760</v>
      </c>
      <c r="K49" s="45">
        <v>8760</v>
      </c>
    </row>
    <row r="50" spans="1:11" x14ac:dyDescent="0.25">
      <c r="A50" s="47"/>
      <c r="B50" s="47"/>
      <c r="C50" s="43" t="s">
        <v>65</v>
      </c>
      <c r="D50" s="43" t="s">
        <v>66</v>
      </c>
      <c r="E50" s="44">
        <v>88395</v>
      </c>
      <c r="F50" s="44">
        <v>11732</v>
      </c>
      <c r="G50" s="44">
        <v>93250</v>
      </c>
      <c r="H50" s="44">
        <v>12376</v>
      </c>
      <c r="I50" s="80">
        <v>11930</v>
      </c>
      <c r="J50" s="44">
        <v>11930</v>
      </c>
      <c r="K50" s="44">
        <v>11930</v>
      </c>
    </row>
    <row r="51" spans="1:11" x14ac:dyDescent="0.25">
      <c r="A51" s="27"/>
      <c r="B51" s="27">
        <v>32</v>
      </c>
      <c r="C51" s="66"/>
      <c r="D51" s="27" t="s">
        <v>34</v>
      </c>
      <c r="E51" s="55">
        <f>SUM(E52:E59)</f>
        <v>816539</v>
      </c>
      <c r="F51" s="55">
        <f>SUM(F52:F59)</f>
        <v>108374</v>
      </c>
      <c r="G51" s="55">
        <f>SUM(G52:G59)</f>
        <v>1377900</v>
      </c>
      <c r="H51" s="55">
        <f>SUM(H52:H59)</f>
        <v>182879</v>
      </c>
      <c r="I51" s="131">
        <f>SUM(I52:I60)</f>
        <v>256971</v>
      </c>
      <c r="J51" s="55">
        <f t="shared" ref="J51:K51" si="16">SUM(J52:J60)</f>
        <v>256971</v>
      </c>
      <c r="K51" s="55">
        <f t="shared" si="16"/>
        <v>256971</v>
      </c>
    </row>
    <row r="52" spans="1:11" x14ac:dyDescent="0.25">
      <c r="A52" s="50"/>
      <c r="B52" s="27"/>
      <c r="C52" s="43" t="s">
        <v>74</v>
      </c>
      <c r="D52" s="43" t="s">
        <v>20</v>
      </c>
      <c r="E52" s="44">
        <v>476935</v>
      </c>
      <c r="F52" s="44">
        <v>63300</v>
      </c>
      <c r="G52" s="45">
        <v>556600</v>
      </c>
      <c r="H52" s="45">
        <v>73873</v>
      </c>
      <c r="I52" s="75">
        <v>94050</v>
      </c>
      <c r="J52" s="45">
        <v>94050</v>
      </c>
      <c r="K52" s="45">
        <v>94050</v>
      </c>
    </row>
    <row r="53" spans="1:11" x14ac:dyDescent="0.25">
      <c r="A53" s="47"/>
      <c r="B53" s="47"/>
      <c r="C53" s="43" t="s">
        <v>68</v>
      </c>
      <c r="D53" s="43" t="s">
        <v>69</v>
      </c>
      <c r="E53" s="44">
        <v>78979</v>
      </c>
      <c r="F53" s="44">
        <v>10482</v>
      </c>
      <c r="G53" s="45">
        <v>240500</v>
      </c>
      <c r="H53" s="45">
        <v>31920</v>
      </c>
      <c r="I53" s="75">
        <v>33320</v>
      </c>
      <c r="J53" s="45">
        <v>33320</v>
      </c>
      <c r="K53" s="45">
        <v>33320</v>
      </c>
    </row>
    <row r="54" spans="1:11" x14ac:dyDescent="0.25">
      <c r="A54" s="47"/>
      <c r="B54" s="47"/>
      <c r="C54" s="43" t="s">
        <v>72</v>
      </c>
      <c r="D54" s="43" t="s">
        <v>73</v>
      </c>
      <c r="E54" s="44">
        <v>19000</v>
      </c>
      <c r="F54" s="44">
        <v>2522</v>
      </c>
      <c r="G54" s="45">
        <v>55800</v>
      </c>
      <c r="H54" s="45">
        <v>7406</v>
      </c>
      <c r="I54" s="75">
        <v>21830</v>
      </c>
      <c r="J54" s="45">
        <v>21830</v>
      </c>
      <c r="K54" s="45">
        <v>21830</v>
      </c>
    </row>
    <row r="55" spans="1:11" x14ac:dyDescent="0.25">
      <c r="A55" s="47"/>
      <c r="B55" s="47"/>
      <c r="C55" s="43" t="s">
        <v>86</v>
      </c>
      <c r="D55" s="43" t="s">
        <v>87</v>
      </c>
      <c r="E55" s="44">
        <v>1626</v>
      </c>
      <c r="F55" s="44">
        <v>216</v>
      </c>
      <c r="G55" s="45">
        <v>0</v>
      </c>
      <c r="H55" s="45">
        <v>0</v>
      </c>
      <c r="I55" s="75">
        <v>0</v>
      </c>
      <c r="J55" s="45">
        <v>0</v>
      </c>
      <c r="K55" s="45">
        <v>0</v>
      </c>
    </row>
    <row r="56" spans="1:11" x14ac:dyDescent="0.25">
      <c r="A56" s="43"/>
      <c r="B56" s="43"/>
      <c r="C56" s="43" t="s">
        <v>60</v>
      </c>
      <c r="D56" s="43" t="s">
        <v>61</v>
      </c>
      <c r="E56" s="44">
        <v>45000</v>
      </c>
      <c r="F56" s="44">
        <v>5973</v>
      </c>
      <c r="G56" s="45">
        <v>425000</v>
      </c>
      <c r="H56" s="45">
        <v>56407</v>
      </c>
      <c r="I56" s="75">
        <v>63533</v>
      </c>
      <c r="J56" s="45">
        <v>63533</v>
      </c>
      <c r="K56" s="45">
        <v>63533</v>
      </c>
    </row>
    <row r="57" spans="1:11" x14ac:dyDescent="0.25">
      <c r="A57" s="47"/>
      <c r="B57" s="47"/>
      <c r="C57" s="43" t="s">
        <v>62</v>
      </c>
      <c r="D57" s="50" t="s">
        <v>63</v>
      </c>
      <c r="E57" s="44">
        <v>75000</v>
      </c>
      <c r="F57" s="44">
        <v>9954</v>
      </c>
      <c r="G57" s="45">
        <v>70000</v>
      </c>
      <c r="H57" s="45">
        <v>9291</v>
      </c>
      <c r="I57" s="75">
        <v>13638</v>
      </c>
      <c r="J57" s="45">
        <v>13638</v>
      </c>
      <c r="K57" s="45">
        <v>13638</v>
      </c>
    </row>
    <row r="58" spans="1:11" x14ac:dyDescent="0.25">
      <c r="A58" s="47"/>
      <c r="B58" s="47"/>
      <c r="C58" s="43" t="s">
        <v>65</v>
      </c>
      <c r="D58" s="43" t="s">
        <v>66</v>
      </c>
      <c r="E58" s="44">
        <v>45000</v>
      </c>
      <c r="F58" s="44">
        <v>5973</v>
      </c>
      <c r="G58" s="45">
        <v>30000</v>
      </c>
      <c r="H58" s="45">
        <v>3982</v>
      </c>
      <c r="I58" s="75">
        <v>4000</v>
      </c>
      <c r="J58" s="45">
        <v>4000</v>
      </c>
      <c r="K58" s="45">
        <v>4000</v>
      </c>
    </row>
    <row r="59" spans="1:11" x14ac:dyDescent="0.25">
      <c r="A59" s="43"/>
      <c r="B59" s="43"/>
      <c r="C59" s="43" t="s">
        <v>88</v>
      </c>
      <c r="D59" s="43" t="s">
        <v>89</v>
      </c>
      <c r="E59" s="44">
        <v>74999</v>
      </c>
      <c r="F59" s="44">
        <v>9954</v>
      </c>
      <c r="G59" s="45">
        <v>0</v>
      </c>
      <c r="H59" s="45">
        <v>0</v>
      </c>
      <c r="I59" s="75">
        <v>0</v>
      </c>
      <c r="J59" s="45">
        <v>0</v>
      </c>
      <c r="K59" s="45">
        <v>0</v>
      </c>
    </row>
    <row r="60" spans="1:11" x14ac:dyDescent="0.25">
      <c r="A60" s="43"/>
      <c r="B60" s="43"/>
      <c r="C60" s="43" t="s">
        <v>200</v>
      </c>
      <c r="D60" s="43" t="s">
        <v>94</v>
      </c>
      <c r="E60" s="44">
        <v>0</v>
      </c>
      <c r="F60" s="44">
        <v>0</v>
      </c>
      <c r="G60" s="44">
        <v>0</v>
      </c>
      <c r="H60" s="44">
        <v>0</v>
      </c>
      <c r="I60" s="80">
        <v>26600</v>
      </c>
      <c r="J60" s="44">
        <v>26600</v>
      </c>
      <c r="K60" s="44">
        <v>26600</v>
      </c>
    </row>
    <row r="61" spans="1:11" x14ac:dyDescent="0.25">
      <c r="A61" s="27"/>
      <c r="B61" s="27">
        <v>34</v>
      </c>
      <c r="C61" s="66"/>
      <c r="D61" s="27" t="s">
        <v>76</v>
      </c>
      <c r="E61" s="55">
        <f>SUM(E62)</f>
        <v>232</v>
      </c>
      <c r="F61" s="55">
        <f t="shared" ref="F61:K61" si="17">SUM(F62)</f>
        <v>31</v>
      </c>
      <c r="G61" s="55">
        <f t="shared" si="17"/>
        <v>700</v>
      </c>
      <c r="H61" s="55">
        <f t="shared" si="17"/>
        <v>93</v>
      </c>
      <c r="I61" s="131">
        <f t="shared" si="17"/>
        <v>150</v>
      </c>
      <c r="J61" s="55">
        <f t="shared" si="17"/>
        <v>150</v>
      </c>
      <c r="K61" s="55">
        <f t="shared" si="17"/>
        <v>150</v>
      </c>
    </row>
    <row r="62" spans="1:11" x14ac:dyDescent="0.25">
      <c r="A62" s="50"/>
      <c r="B62" s="27"/>
      <c r="C62" s="43" t="s">
        <v>74</v>
      </c>
      <c r="D62" s="43" t="s">
        <v>20</v>
      </c>
      <c r="E62" s="44">
        <v>232</v>
      </c>
      <c r="F62" s="44">
        <v>31</v>
      </c>
      <c r="G62" s="45">
        <v>700</v>
      </c>
      <c r="H62" s="45">
        <v>93</v>
      </c>
      <c r="I62" s="75">
        <v>150</v>
      </c>
      <c r="J62" s="45">
        <v>150</v>
      </c>
      <c r="K62" s="45">
        <v>150</v>
      </c>
    </row>
    <row r="63" spans="1:11" x14ac:dyDescent="0.25">
      <c r="A63" s="68">
        <v>4</v>
      </c>
      <c r="B63" s="68"/>
      <c r="C63" s="68"/>
      <c r="D63" s="69" t="s">
        <v>25</v>
      </c>
      <c r="E63" s="56">
        <f t="shared" ref="E63:K63" si="18">SUM(E64+E69)</f>
        <v>979991</v>
      </c>
      <c r="F63" s="56">
        <f t="shared" si="18"/>
        <v>130066</v>
      </c>
      <c r="G63" s="56">
        <f t="shared" si="18"/>
        <v>3010000</v>
      </c>
      <c r="H63" s="56">
        <f t="shared" si="18"/>
        <v>399495</v>
      </c>
      <c r="I63" s="77">
        <f t="shared" si="18"/>
        <v>1095360</v>
      </c>
      <c r="J63" s="56">
        <f t="shared" si="18"/>
        <v>1095360</v>
      </c>
      <c r="K63" s="56">
        <f t="shared" si="18"/>
        <v>1095360</v>
      </c>
    </row>
    <row r="64" spans="1:11" x14ac:dyDescent="0.25">
      <c r="A64" s="12"/>
      <c r="B64" s="12">
        <v>42</v>
      </c>
      <c r="C64" s="12"/>
      <c r="D64" s="25" t="s">
        <v>26</v>
      </c>
      <c r="E64" s="55">
        <f t="shared" ref="E64:K64" si="19">SUM(E65:E68)</f>
        <v>82141</v>
      </c>
      <c r="F64" s="55">
        <f t="shared" si="19"/>
        <v>10901</v>
      </c>
      <c r="G64" s="55">
        <f t="shared" si="19"/>
        <v>80000</v>
      </c>
      <c r="H64" s="55">
        <f t="shared" si="19"/>
        <v>10617</v>
      </c>
      <c r="I64" s="131">
        <f t="shared" si="19"/>
        <v>32380</v>
      </c>
      <c r="J64" s="55">
        <f t="shared" si="19"/>
        <v>32380</v>
      </c>
      <c r="K64" s="55">
        <f t="shared" si="19"/>
        <v>32380</v>
      </c>
    </row>
    <row r="65" spans="1:11" x14ac:dyDescent="0.25">
      <c r="A65" s="50"/>
      <c r="B65" s="27"/>
      <c r="C65" s="43" t="s">
        <v>74</v>
      </c>
      <c r="D65" s="43" t="s">
        <v>20</v>
      </c>
      <c r="E65" s="44">
        <v>54711</v>
      </c>
      <c r="F65" s="44">
        <v>7261</v>
      </c>
      <c r="G65" s="45">
        <v>35000</v>
      </c>
      <c r="H65" s="45">
        <v>4645</v>
      </c>
      <c r="I65" s="75">
        <v>19360</v>
      </c>
      <c r="J65" s="45">
        <v>19360</v>
      </c>
      <c r="K65" s="49">
        <v>19360</v>
      </c>
    </row>
    <row r="66" spans="1:11" x14ac:dyDescent="0.25">
      <c r="A66" s="47"/>
      <c r="B66" s="47"/>
      <c r="C66" s="43" t="s">
        <v>72</v>
      </c>
      <c r="D66" s="43" t="s">
        <v>73</v>
      </c>
      <c r="E66" s="67">
        <v>27030</v>
      </c>
      <c r="F66" s="67">
        <v>3587</v>
      </c>
      <c r="G66" s="67">
        <v>20000</v>
      </c>
      <c r="H66" s="67">
        <v>2654</v>
      </c>
      <c r="I66" s="67">
        <v>9660</v>
      </c>
      <c r="J66" s="67">
        <v>9660</v>
      </c>
      <c r="K66" s="67">
        <v>9660</v>
      </c>
    </row>
    <row r="67" spans="1:11" x14ac:dyDescent="0.25">
      <c r="A67" s="43"/>
      <c r="B67" s="43"/>
      <c r="C67" s="43" t="s">
        <v>60</v>
      </c>
      <c r="D67" s="43" t="s">
        <v>61</v>
      </c>
      <c r="E67" s="67">
        <v>0</v>
      </c>
      <c r="F67" s="67">
        <v>0</v>
      </c>
      <c r="G67" s="67">
        <v>10000</v>
      </c>
      <c r="H67" s="67">
        <v>1327</v>
      </c>
      <c r="I67" s="67">
        <v>1330</v>
      </c>
      <c r="J67" s="67">
        <v>1330</v>
      </c>
      <c r="K67" s="67">
        <v>1330</v>
      </c>
    </row>
    <row r="68" spans="1:11" x14ac:dyDescent="0.25">
      <c r="A68" s="43"/>
      <c r="B68" s="43"/>
      <c r="C68" s="43" t="s">
        <v>91</v>
      </c>
      <c r="D68" s="43" t="s">
        <v>90</v>
      </c>
      <c r="E68" s="67">
        <v>400</v>
      </c>
      <c r="F68" s="67">
        <v>53</v>
      </c>
      <c r="G68" s="67">
        <v>15000</v>
      </c>
      <c r="H68" s="67">
        <v>1991</v>
      </c>
      <c r="I68" s="67">
        <v>2030</v>
      </c>
      <c r="J68" s="67">
        <v>2030</v>
      </c>
      <c r="K68" s="67">
        <v>2030</v>
      </c>
    </row>
    <row r="69" spans="1:11" x14ac:dyDescent="0.25">
      <c r="A69" s="12"/>
      <c r="B69" s="12">
        <v>45</v>
      </c>
      <c r="C69" s="12"/>
      <c r="D69" s="25" t="s">
        <v>77</v>
      </c>
      <c r="E69" s="55">
        <f>SUM(E70:E73)</f>
        <v>897850</v>
      </c>
      <c r="F69" s="55">
        <f t="shared" ref="F69:K69" si="20">SUM(F70:F73)</f>
        <v>119165</v>
      </c>
      <c r="G69" s="55">
        <f t="shared" si="20"/>
        <v>2930000</v>
      </c>
      <c r="H69" s="55">
        <f t="shared" si="20"/>
        <v>388878</v>
      </c>
      <c r="I69" s="131">
        <f t="shared" si="20"/>
        <v>1062980</v>
      </c>
      <c r="J69" s="55">
        <f t="shared" si="20"/>
        <v>1062980</v>
      </c>
      <c r="K69" s="55">
        <f t="shared" si="20"/>
        <v>1062980</v>
      </c>
    </row>
    <row r="70" spans="1:11" x14ac:dyDescent="0.25">
      <c r="A70" s="50"/>
      <c r="B70" s="27"/>
      <c r="C70" s="43" t="s">
        <v>92</v>
      </c>
      <c r="D70" s="43" t="s">
        <v>93</v>
      </c>
      <c r="E70" s="67">
        <v>480946</v>
      </c>
      <c r="F70" s="67">
        <v>63833</v>
      </c>
      <c r="G70" s="67">
        <v>2100000</v>
      </c>
      <c r="H70" s="67">
        <v>278718</v>
      </c>
      <c r="I70" s="67">
        <v>956710</v>
      </c>
      <c r="J70" s="67">
        <v>956710</v>
      </c>
      <c r="K70" s="67">
        <v>956710</v>
      </c>
    </row>
    <row r="71" spans="1:11" x14ac:dyDescent="0.25">
      <c r="A71" s="47"/>
      <c r="B71" s="47"/>
      <c r="C71" s="43" t="s">
        <v>200</v>
      </c>
      <c r="D71" s="43" t="s">
        <v>94</v>
      </c>
      <c r="E71" s="67">
        <v>111987</v>
      </c>
      <c r="F71" s="67">
        <v>14863</v>
      </c>
      <c r="G71" s="67">
        <v>400000</v>
      </c>
      <c r="H71" s="67">
        <v>53089</v>
      </c>
      <c r="I71" s="67">
        <v>53090</v>
      </c>
      <c r="J71" s="67">
        <v>53090</v>
      </c>
      <c r="K71" s="67">
        <v>53090</v>
      </c>
    </row>
    <row r="72" spans="1:11" x14ac:dyDescent="0.25">
      <c r="A72" s="43"/>
      <c r="B72" s="43"/>
      <c r="C72" s="43" t="s">
        <v>88</v>
      </c>
      <c r="D72" s="43" t="s">
        <v>89</v>
      </c>
      <c r="E72" s="67">
        <v>154917</v>
      </c>
      <c r="F72" s="67">
        <v>20561</v>
      </c>
      <c r="G72" s="67">
        <v>180000</v>
      </c>
      <c r="H72" s="67">
        <v>23890</v>
      </c>
      <c r="I72" s="67">
        <v>20000</v>
      </c>
      <c r="J72" s="67">
        <v>20000</v>
      </c>
      <c r="K72" s="67">
        <v>20000</v>
      </c>
    </row>
    <row r="73" spans="1:11" x14ac:dyDescent="0.25">
      <c r="A73" s="43"/>
      <c r="B73" s="43"/>
      <c r="C73" s="43" t="s">
        <v>60</v>
      </c>
      <c r="D73" s="43" t="s">
        <v>61</v>
      </c>
      <c r="E73" s="67">
        <v>150000</v>
      </c>
      <c r="F73" s="67">
        <v>19908</v>
      </c>
      <c r="G73" s="67">
        <v>250000</v>
      </c>
      <c r="H73" s="67">
        <v>33181</v>
      </c>
      <c r="I73" s="67">
        <v>33180</v>
      </c>
      <c r="J73" s="67">
        <v>33180</v>
      </c>
      <c r="K73" s="67">
        <v>33180</v>
      </c>
    </row>
    <row r="74" spans="1:11" x14ac:dyDescent="0.25">
      <c r="A74" s="71" t="s">
        <v>97</v>
      </c>
      <c r="B74" s="71"/>
      <c r="C74" s="71"/>
      <c r="D74" s="72" t="s">
        <v>78</v>
      </c>
      <c r="E74" s="73">
        <f t="shared" ref="E74:K74" si="21">SUM(E63+E46)</f>
        <v>3058226</v>
      </c>
      <c r="F74" s="73">
        <f t="shared" si="21"/>
        <v>405896</v>
      </c>
      <c r="G74" s="73">
        <f t="shared" si="21"/>
        <v>5870085</v>
      </c>
      <c r="H74" s="73">
        <f t="shared" si="21"/>
        <v>779093</v>
      </c>
      <c r="I74" s="73">
        <f t="shared" si="21"/>
        <v>1554851</v>
      </c>
      <c r="J74" s="73">
        <f t="shared" si="21"/>
        <v>1554851</v>
      </c>
      <c r="K74" s="73">
        <f t="shared" si="21"/>
        <v>1554851</v>
      </c>
    </row>
  </sheetData>
  <mergeCells count="13">
    <mergeCell ref="E44:F44"/>
    <mergeCell ref="G44:H44"/>
    <mergeCell ref="A3:D3"/>
    <mergeCell ref="A2:D2"/>
    <mergeCell ref="A1:D1"/>
    <mergeCell ref="E5:F5"/>
    <mergeCell ref="A10:K10"/>
    <mergeCell ref="A42:K42"/>
    <mergeCell ref="A4:K4"/>
    <mergeCell ref="A6:K6"/>
    <mergeCell ref="A8:K8"/>
    <mergeCell ref="E12:F12"/>
    <mergeCell ref="G12:H12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"/>
  <sheetViews>
    <sheetView workbookViewId="0">
      <selection activeCell="H30" sqref="H30"/>
    </sheetView>
  </sheetViews>
  <sheetFormatPr defaultRowHeight="15" x14ac:dyDescent="0.25"/>
  <cols>
    <col min="1" max="1" width="37.7109375" customWidth="1"/>
    <col min="2" max="8" width="25.28515625" customWidth="1"/>
  </cols>
  <sheetData>
    <row r="1" spans="1:8" x14ac:dyDescent="0.25">
      <c r="A1" s="134" t="s">
        <v>83</v>
      </c>
      <c r="B1" s="134"/>
      <c r="C1" s="134"/>
      <c r="D1" s="134"/>
    </row>
    <row r="2" spans="1:8" x14ac:dyDescent="0.25">
      <c r="A2" s="134" t="s">
        <v>84</v>
      </c>
      <c r="B2" s="134"/>
      <c r="C2" s="134"/>
      <c r="D2" s="134"/>
    </row>
    <row r="3" spans="1:8" x14ac:dyDescent="0.25">
      <c r="A3" s="134" t="s">
        <v>85</v>
      </c>
      <c r="B3" s="134"/>
      <c r="C3" s="134"/>
      <c r="D3" s="134"/>
    </row>
    <row r="4" spans="1:8" ht="42" customHeight="1" x14ac:dyDescent="0.25">
      <c r="A4" s="138" t="s">
        <v>52</v>
      </c>
      <c r="B4" s="138"/>
      <c r="C4" s="138"/>
      <c r="D4" s="138"/>
      <c r="E4" s="138"/>
      <c r="F4" s="138"/>
      <c r="G4" s="138"/>
      <c r="H4" s="138"/>
    </row>
    <row r="5" spans="1:8" ht="21" customHeight="1" x14ac:dyDescent="0.25">
      <c r="A5" s="39"/>
      <c r="B5" s="39"/>
      <c r="C5" s="39"/>
      <c r="D5" s="39"/>
      <c r="E5" s="39"/>
      <c r="F5" s="39"/>
      <c r="G5" s="39"/>
      <c r="H5" s="39"/>
    </row>
    <row r="6" spans="1:8" ht="21" customHeight="1" x14ac:dyDescent="0.25">
      <c r="A6" s="39"/>
      <c r="B6" s="159" t="s">
        <v>79</v>
      </c>
      <c r="C6" s="159"/>
      <c r="D6" s="138"/>
      <c r="E6" s="138"/>
      <c r="F6" s="138"/>
      <c r="G6" s="39"/>
      <c r="H6" s="39"/>
    </row>
    <row r="7" spans="1:8" ht="18" customHeight="1" x14ac:dyDescent="0.25">
      <c r="A7" s="5"/>
      <c r="B7" s="5"/>
      <c r="C7" s="5"/>
      <c r="D7" s="5"/>
      <c r="E7" s="5"/>
      <c r="F7" s="5"/>
      <c r="G7" s="5"/>
      <c r="H7" s="5"/>
    </row>
    <row r="8" spans="1:8" ht="15.75" x14ac:dyDescent="0.25">
      <c r="A8" s="138" t="s">
        <v>33</v>
      </c>
      <c r="B8" s="138"/>
      <c r="C8" s="138"/>
      <c r="D8" s="138"/>
      <c r="E8" s="138"/>
      <c r="F8" s="138"/>
      <c r="G8" s="140"/>
      <c r="H8" s="140"/>
    </row>
    <row r="9" spans="1:8" ht="18" x14ac:dyDescent="0.25">
      <c r="A9" s="5"/>
      <c r="B9" s="5"/>
      <c r="C9" s="5"/>
      <c r="D9" s="5"/>
      <c r="E9" s="5"/>
      <c r="F9" s="5"/>
      <c r="G9" s="6"/>
      <c r="H9" s="6"/>
    </row>
    <row r="10" spans="1:8" ht="18" customHeight="1" x14ac:dyDescent="0.25">
      <c r="A10" s="138" t="s">
        <v>15</v>
      </c>
      <c r="B10" s="139"/>
      <c r="C10" s="139"/>
      <c r="D10" s="139"/>
      <c r="E10" s="139"/>
      <c r="F10" s="139"/>
      <c r="G10" s="139"/>
      <c r="H10" s="139"/>
    </row>
    <row r="11" spans="1:8" ht="18" x14ac:dyDescent="0.25">
      <c r="A11" s="5"/>
      <c r="B11" s="5"/>
      <c r="C11" s="5"/>
      <c r="D11" s="5"/>
      <c r="E11" s="5"/>
      <c r="F11" s="5"/>
      <c r="G11" s="6"/>
      <c r="H11" s="6"/>
    </row>
    <row r="12" spans="1:8" ht="15.75" x14ac:dyDescent="0.25">
      <c r="A12" s="138" t="s">
        <v>27</v>
      </c>
      <c r="B12" s="161"/>
      <c r="C12" s="161"/>
      <c r="D12" s="161"/>
      <c r="E12" s="161"/>
      <c r="F12" s="161"/>
      <c r="G12" s="161"/>
      <c r="H12" s="161"/>
    </row>
    <row r="13" spans="1:8" ht="15.75" x14ac:dyDescent="0.25">
      <c r="A13" s="39"/>
      <c r="B13" s="41"/>
      <c r="C13" s="41"/>
      <c r="D13" s="41"/>
      <c r="E13" s="41"/>
      <c r="F13" s="41"/>
      <c r="G13" s="41"/>
      <c r="H13" s="41"/>
    </row>
    <row r="14" spans="1:8" ht="25.5" x14ac:dyDescent="0.25">
      <c r="A14" s="5"/>
      <c r="B14" s="162" t="s">
        <v>12</v>
      </c>
      <c r="C14" s="163"/>
      <c r="D14" s="162" t="s">
        <v>13</v>
      </c>
      <c r="E14" s="163"/>
      <c r="F14" s="23" t="s">
        <v>47</v>
      </c>
      <c r="G14" s="23" t="s">
        <v>48</v>
      </c>
      <c r="H14" s="23" t="s">
        <v>49</v>
      </c>
    </row>
    <row r="15" spans="1:8" x14ac:dyDescent="0.25">
      <c r="A15" s="23" t="s">
        <v>28</v>
      </c>
      <c r="B15" s="22" t="s">
        <v>56</v>
      </c>
      <c r="C15" s="22" t="s">
        <v>57</v>
      </c>
      <c r="D15" s="23" t="s">
        <v>56</v>
      </c>
      <c r="E15" s="23" t="s">
        <v>57</v>
      </c>
      <c r="F15" s="23" t="s">
        <v>57</v>
      </c>
      <c r="G15" s="23" t="s">
        <v>57</v>
      </c>
      <c r="H15" s="23" t="s">
        <v>57</v>
      </c>
    </row>
    <row r="16" spans="1:8" ht="15.75" customHeight="1" x14ac:dyDescent="0.25">
      <c r="A16" s="12" t="s">
        <v>29</v>
      </c>
      <c r="B16" s="55">
        <f>SUM(B17)</f>
        <v>3058226</v>
      </c>
      <c r="C16" s="55">
        <f t="shared" ref="C16:H16" si="0">SUM(C17)</f>
        <v>405896</v>
      </c>
      <c r="D16" s="55">
        <f t="shared" si="0"/>
        <v>5870085</v>
      </c>
      <c r="E16" s="55">
        <f t="shared" si="0"/>
        <v>779093</v>
      </c>
      <c r="F16" s="55">
        <f t="shared" si="0"/>
        <v>1554851</v>
      </c>
      <c r="G16" s="55">
        <f t="shared" si="0"/>
        <v>1554851</v>
      </c>
      <c r="H16" s="55">
        <f t="shared" si="0"/>
        <v>1554851</v>
      </c>
    </row>
    <row r="17" spans="1:8" ht="15.75" customHeight="1" x14ac:dyDescent="0.25">
      <c r="A17" s="12" t="s">
        <v>80</v>
      </c>
      <c r="B17" s="55">
        <f>SUM(B18)</f>
        <v>3058226</v>
      </c>
      <c r="C17" s="55">
        <f t="shared" ref="C17:H17" si="1">SUM(C18)</f>
        <v>405896</v>
      </c>
      <c r="D17" s="55">
        <f t="shared" si="1"/>
        <v>5870085</v>
      </c>
      <c r="E17" s="55">
        <f t="shared" si="1"/>
        <v>779093</v>
      </c>
      <c r="F17" s="55">
        <f t="shared" si="1"/>
        <v>1554851</v>
      </c>
      <c r="G17" s="55">
        <f t="shared" si="1"/>
        <v>1554851</v>
      </c>
      <c r="H17" s="55">
        <f t="shared" si="1"/>
        <v>1554851</v>
      </c>
    </row>
    <row r="18" spans="1:8" x14ac:dyDescent="0.25">
      <c r="A18" s="70" t="s">
        <v>81</v>
      </c>
      <c r="B18" s="9">
        <f>SUM(B19)</f>
        <v>3058226</v>
      </c>
      <c r="C18" s="9">
        <f t="shared" ref="C18:H18" si="2">SUM(C19)</f>
        <v>405896</v>
      </c>
      <c r="D18" s="9">
        <f t="shared" si="2"/>
        <v>5870085</v>
      </c>
      <c r="E18" s="9">
        <f t="shared" si="2"/>
        <v>779093</v>
      </c>
      <c r="F18" s="9">
        <f t="shared" si="2"/>
        <v>1554851</v>
      </c>
      <c r="G18" s="9">
        <f t="shared" si="2"/>
        <v>1554851</v>
      </c>
      <c r="H18" s="9">
        <f t="shared" si="2"/>
        <v>1554851</v>
      </c>
    </row>
    <row r="19" spans="1:8" x14ac:dyDescent="0.25">
      <c r="A19" s="17" t="s">
        <v>82</v>
      </c>
      <c r="B19" s="9">
        <v>3058226</v>
      </c>
      <c r="C19" s="9">
        <v>405896</v>
      </c>
      <c r="D19" s="10">
        <v>5870085</v>
      </c>
      <c r="E19" s="10">
        <v>779093</v>
      </c>
      <c r="F19" s="10">
        <v>1554851</v>
      </c>
      <c r="G19" s="10">
        <v>1554851</v>
      </c>
      <c r="H19" s="10">
        <v>1554851</v>
      </c>
    </row>
  </sheetData>
  <mergeCells count="10">
    <mergeCell ref="A1:D1"/>
    <mergeCell ref="A2:D2"/>
    <mergeCell ref="A3:D3"/>
    <mergeCell ref="B14:C14"/>
    <mergeCell ref="D14:E14"/>
    <mergeCell ref="A4:H4"/>
    <mergeCell ref="A8:H8"/>
    <mergeCell ref="A10:H10"/>
    <mergeCell ref="A12:H12"/>
    <mergeCell ref="B6:F6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7"/>
  <sheetViews>
    <sheetView workbookViewId="0">
      <selection activeCell="G16" sqref="G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x14ac:dyDescent="0.25">
      <c r="A1" s="134" t="s">
        <v>83</v>
      </c>
      <c r="B1" s="134"/>
      <c r="C1" s="134"/>
      <c r="D1" s="134"/>
    </row>
    <row r="2" spans="1:9" x14ac:dyDescent="0.25">
      <c r="A2" s="134" t="s">
        <v>84</v>
      </c>
      <c r="B2" s="134"/>
      <c r="C2" s="134"/>
      <c r="D2" s="134"/>
    </row>
    <row r="3" spans="1:9" x14ac:dyDescent="0.25">
      <c r="A3" s="134" t="s">
        <v>85</v>
      </c>
      <c r="B3" s="134"/>
      <c r="C3" s="134"/>
      <c r="D3" s="134"/>
    </row>
    <row r="4" spans="1:9" ht="42" customHeight="1" x14ac:dyDescent="0.25">
      <c r="A4" s="138" t="s">
        <v>52</v>
      </c>
      <c r="B4" s="138"/>
      <c r="C4" s="138"/>
      <c r="D4" s="138"/>
      <c r="E4" s="138"/>
      <c r="F4" s="138"/>
      <c r="G4" s="138"/>
      <c r="H4" s="138"/>
      <c r="I4" s="138"/>
    </row>
    <row r="5" spans="1:9" ht="18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t="15.75" x14ac:dyDescent="0.25">
      <c r="A6" s="138" t="s">
        <v>33</v>
      </c>
      <c r="B6" s="138"/>
      <c r="C6" s="138"/>
      <c r="D6" s="138"/>
      <c r="E6" s="138"/>
      <c r="F6" s="138"/>
      <c r="G6" s="138"/>
      <c r="H6" s="140"/>
      <c r="I6" s="140"/>
    </row>
    <row r="7" spans="1:9" ht="18" x14ac:dyDescent="0.25">
      <c r="A7" s="5"/>
      <c r="B7" s="5"/>
      <c r="C7" s="5"/>
      <c r="D7" s="5"/>
      <c r="E7" s="5"/>
      <c r="F7" s="5"/>
      <c r="G7" s="5"/>
      <c r="H7" s="6"/>
      <c r="I7" s="6"/>
    </row>
    <row r="8" spans="1:9" ht="18" customHeight="1" x14ac:dyDescent="0.25">
      <c r="A8" s="138" t="s">
        <v>30</v>
      </c>
      <c r="B8" s="139"/>
      <c r="C8" s="139"/>
      <c r="D8" s="139"/>
      <c r="E8" s="139"/>
      <c r="F8" s="139"/>
      <c r="G8" s="139"/>
      <c r="H8" s="139"/>
      <c r="I8" s="139"/>
    </row>
    <row r="9" spans="1:9" ht="18" x14ac:dyDescent="0.25">
      <c r="A9" s="5"/>
      <c r="B9" s="5"/>
      <c r="C9" s="5"/>
      <c r="D9" s="5"/>
      <c r="E9" s="5"/>
      <c r="F9" s="5"/>
      <c r="G9" s="5"/>
      <c r="H9" s="6"/>
      <c r="I9" s="6"/>
    </row>
    <row r="10" spans="1:9" ht="25.5" x14ac:dyDescent="0.25">
      <c r="A10" s="23" t="s">
        <v>16</v>
      </c>
      <c r="B10" s="22" t="s">
        <v>17</v>
      </c>
      <c r="C10" s="22" t="s">
        <v>18</v>
      </c>
      <c r="D10" s="22" t="s">
        <v>55</v>
      </c>
      <c r="E10" s="22" t="s">
        <v>12</v>
      </c>
      <c r="F10" s="23" t="s">
        <v>13</v>
      </c>
      <c r="G10" s="23" t="s">
        <v>47</v>
      </c>
      <c r="H10" s="23" t="s">
        <v>48</v>
      </c>
      <c r="I10" s="23" t="s">
        <v>49</v>
      </c>
    </row>
    <row r="11" spans="1:9" ht="25.5" x14ac:dyDescent="0.25">
      <c r="A11" s="12">
        <v>8</v>
      </c>
      <c r="B11" s="12"/>
      <c r="C11" s="12"/>
      <c r="D11" s="12" t="s">
        <v>31</v>
      </c>
      <c r="E11" s="55">
        <v>0</v>
      </c>
      <c r="F11" s="74">
        <v>0</v>
      </c>
      <c r="G11" s="74">
        <v>0</v>
      </c>
      <c r="H11" s="74">
        <v>0</v>
      </c>
      <c r="I11" s="74">
        <v>0</v>
      </c>
    </row>
    <row r="12" spans="1:9" x14ac:dyDescent="0.25">
      <c r="A12" s="12"/>
      <c r="B12" s="16">
        <v>84</v>
      </c>
      <c r="C12" s="16"/>
      <c r="D12" s="16" t="s">
        <v>35</v>
      </c>
      <c r="E12" s="9"/>
      <c r="F12" s="10"/>
      <c r="G12" s="10"/>
      <c r="H12" s="10"/>
      <c r="I12" s="10"/>
    </row>
    <row r="13" spans="1:9" ht="25.5" x14ac:dyDescent="0.25">
      <c r="A13" s="13"/>
      <c r="B13" s="13"/>
      <c r="C13" s="14">
        <v>81</v>
      </c>
      <c r="D13" s="18" t="s">
        <v>36</v>
      </c>
      <c r="E13" s="9"/>
      <c r="F13" s="10"/>
      <c r="G13" s="10"/>
      <c r="H13" s="10"/>
      <c r="I13" s="10"/>
    </row>
    <row r="14" spans="1:9" ht="25.5" x14ac:dyDescent="0.25">
      <c r="A14" s="15">
        <v>5</v>
      </c>
      <c r="B14" s="15"/>
      <c r="C14" s="15"/>
      <c r="D14" s="25" t="s">
        <v>32</v>
      </c>
      <c r="E14" s="55">
        <v>0</v>
      </c>
      <c r="F14" s="74">
        <v>0</v>
      </c>
      <c r="G14" s="74">
        <v>0</v>
      </c>
      <c r="H14" s="74">
        <v>0</v>
      </c>
      <c r="I14" s="74">
        <v>0</v>
      </c>
    </row>
    <row r="15" spans="1:9" ht="25.5" x14ac:dyDescent="0.25">
      <c r="A15" s="16"/>
      <c r="B15" s="16">
        <v>54</v>
      </c>
      <c r="C15" s="16"/>
      <c r="D15" s="26" t="s">
        <v>37</v>
      </c>
      <c r="E15" s="9"/>
      <c r="F15" s="10"/>
      <c r="G15" s="10"/>
      <c r="H15" s="10"/>
      <c r="I15" s="11"/>
    </row>
    <row r="16" spans="1:9" x14ac:dyDescent="0.25">
      <c r="A16" s="16"/>
      <c r="B16" s="16"/>
      <c r="C16" s="14">
        <v>11</v>
      </c>
      <c r="D16" s="14" t="s">
        <v>20</v>
      </c>
      <c r="E16" s="9"/>
      <c r="F16" s="10"/>
      <c r="G16" s="10"/>
      <c r="H16" s="10"/>
      <c r="I16" s="11"/>
    </row>
    <row r="17" spans="1:9" x14ac:dyDescent="0.25">
      <c r="A17" s="16"/>
      <c r="B17" s="16"/>
      <c r="C17" s="14">
        <v>31</v>
      </c>
      <c r="D17" s="14" t="s">
        <v>38</v>
      </c>
      <c r="E17" s="9"/>
      <c r="F17" s="10"/>
      <c r="G17" s="10"/>
      <c r="H17" s="10"/>
      <c r="I17" s="11"/>
    </row>
  </sheetData>
  <mergeCells count="6">
    <mergeCell ref="A4:I4"/>
    <mergeCell ref="A6:I6"/>
    <mergeCell ref="A8:I8"/>
    <mergeCell ref="A1:D1"/>
    <mergeCell ref="A2:D2"/>
    <mergeCell ref="A3:D3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983C-90C6-40CE-9078-46CB5CC200E4}">
  <dimension ref="A1:K18"/>
  <sheetViews>
    <sheetView tabSelected="1" workbookViewId="0">
      <selection activeCell="O10" sqref="O10"/>
    </sheetView>
  </sheetViews>
  <sheetFormatPr defaultRowHeight="15" x14ac:dyDescent="0.25"/>
  <cols>
    <col min="1" max="1" width="4.28515625" customWidth="1"/>
    <col min="2" max="2" width="4.85546875" customWidth="1"/>
    <col min="4" max="4" width="37.7109375" customWidth="1"/>
    <col min="5" max="5" width="13.140625" customWidth="1"/>
    <col min="6" max="6" width="13.28515625" customWidth="1"/>
    <col min="7" max="7" width="12.5703125" customWidth="1"/>
    <col min="8" max="8" width="12" customWidth="1"/>
    <col min="9" max="10" width="13.42578125" customWidth="1"/>
    <col min="11" max="11" width="14.28515625" customWidth="1"/>
  </cols>
  <sheetData>
    <row r="1" spans="1:11" x14ac:dyDescent="0.25">
      <c r="A1" s="134" t="s">
        <v>83</v>
      </c>
      <c r="B1" s="134"/>
      <c r="C1" s="134"/>
      <c r="D1" s="134"/>
    </row>
    <row r="2" spans="1:11" x14ac:dyDescent="0.25">
      <c r="A2" s="134" t="s">
        <v>84</v>
      </c>
      <c r="B2" s="134"/>
      <c r="C2" s="134"/>
      <c r="D2" s="134"/>
    </row>
    <row r="3" spans="1:11" x14ac:dyDescent="0.25">
      <c r="A3" s="134" t="s">
        <v>85</v>
      </c>
      <c r="B3" s="134"/>
      <c r="C3" s="134"/>
      <c r="D3" s="134"/>
    </row>
    <row r="4" spans="1:11" x14ac:dyDescent="0.25">
      <c r="A4" s="79"/>
      <c r="B4" s="79"/>
      <c r="C4" s="79"/>
      <c r="D4" s="79"/>
    </row>
    <row r="5" spans="1:11" ht="42" customHeight="1" x14ac:dyDescent="0.25">
      <c r="A5" s="138" t="s">
        <v>52</v>
      </c>
      <c r="B5" s="138"/>
      <c r="C5" s="138"/>
      <c r="D5" s="138"/>
      <c r="E5" s="138"/>
      <c r="F5" s="138"/>
      <c r="G5" s="138"/>
      <c r="H5" s="138"/>
      <c r="I5" s="138"/>
    </row>
    <row r="6" spans="1:11" ht="18" customHeight="1" x14ac:dyDescent="0.25">
      <c r="A6" s="5"/>
      <c r="B6" s="5"/>
      <c r="C6" s="5"/>
      <c r="D6" s="5"/>
      <c r="E6" s="5"/>
      <c r="F6" s="5"/>
      <c r="G6" s="5"/>
      <c r="H6" s="5"/>
      <c r="I6" s="5"/>
    </row>
    <row r="7" spans="1:11" ht="15.75" x14ac:dyDescent="0.25">
      <c r="A7" s="138" t="s">
        <v>33</v>
      </c>
      <c r="B7" s="138"/>
      <c r="C7" s="138"/>
      <c r="D7" s="138"/>
      <c r="E7" s="138"/>
      <c r="F7" s="138"/>
      <c r="G7" s="138"/>
      <c r="H7" s="140"/>
      <c r="I7" s="140"/>
    </row>
    <row r="8" spans="1:11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1" ht="18" customHeight="1" x14ac:dyDescent="0.25">
      <c r="A9" s="138" t="s">
        <v>53</v>
      </c>
      <c r="B9" s="139"/>
      <c r="C9" s="139"/>
      <c r="D9" s="139"/>
      <c r="E9" s="139"/>
      <c r="F9" s="139"/>
      <c r="G9" s="139"/>
      <c r="H9" s="139"/>
      <c r="I9" s="139"/>
    </row>
    <row r="10" spans="1:11" ht="18" x14ac:dyDescent="0.25">
      <c r="A10" s="5"/>
      <c r="B10" s="5"/>
      <c r="C10" s="5"/>
      <c r="D10" s="5"/>
      <c r="E10" s="5"/>
      <c r="F10" s="5"/>
      <c r="G10" s="5"/>
      <c r="H10" s="6"/>
      <c r="I10" s="6"/>
    </row>
    <row r="14" spans="1:11" ht="23.25" customHeight="1" x14ac:dyDescent="0.25">
      <c r="A14" s="5"/>
      <c r="B14" s="5"/>
      <c r="C14" s="5"/>
      <c r="D14" s="5"/>
      <c r="E14" s="158" t="s">
        <v>12</v>
      </c>
      <c r="F14" s="158"/>
      <c r="G14" s="158" t="s">
        <v>13</v>
      </c>
      <c r="H14" s="158"/>
      <c r="I14" s="23" t="s">
        <v>47</v>
      </c>
      <c r="J14" s="23" t="s">
        <v>48</v>
      </c>
      <c r="K14" s="23" t="s">
        <v>49</v>
      </c>
    </row>
    <row r="15" spans="1:11" ht="38.25" x14ac:dyDescent="0.25">
      <c r="A15" s="23" t="s">
        <v>16</v>
      </c>
      <c r="B15" s="22" t="s">
        <v>17</v>
      </c>
      <c r="C15" s="22" t="s">
        <v>18</v>
      </c>
      <c r="D15" s="22" t="s">
        <v>14</v>
      </c>
      <c r="E15" s="22" t="s">
        <v>56</v>
      </c>
      <c r="F15" s="22" t="s">
        <v>57</v>
      </c>
      <c r="G15" s="23" t="s">
        <v>56</v>
      </c>
      <c r="H15" s="23" t="s">
        <v>57</v>
      </c>
      <c r="I15" s="23" t="s">
        <v>57</v>
      </c>
      <c r="J15" s="23" t="s">
        <v>57</v>
      </c>
      <c r="K15" s="23" t="s">
        <v>57</v>
      </c>
    </row>
    <row r="16" spans="1:11" x14ac:dyDescent="0.25">
      <c r="A16" s="52">
        <v>9</v>
      </c>
      <c r="B16" s="52"/>
      <c r="C16" s="52"/>
      <c r="D16" s="52" t="s">
        <v>102</v>
      </c>
      <c r="E16" s="54">
        <f>SUM(E17)</f>
        <v>43709</v>
      </c>
      <c r="F16" s="54">
        <f t="shared" ref="F16:K16" si="0">SUM(F17)</f>
        <v>5801</v>
      </c>
      <c r="G16" s="54">
        <f t="shared" si="0"/>
        <v>0</v>
      </c>
      <c r="H16" s="54">
        <f t="shared" si="0"/>
        <v>0</v>
      </c>
      <c r="I16" s="54">
        <f t="shared" si="0"/>
        <v>0</v>
      </c>
      <c r="J16" s="54">
        <f t="shared" si="0"/>
        <v>0</v>
      </c>
      <c r="K16" s="54">
        <f t="shared" si="0"/>
        <v>0</v>
      </c>
    </row>
    <row r="17" spans="1:11" x14ac:dyDescent="0.25">
      <c r="A17" s="51"/>
      <c r="B17" s="51">
        <v>92</v>
      </c>
      <c r="C17" s="51"/>
      <c r="D17" s="51" t="s">
        <v>103</v>
      </c>
      <c r="E17" s="56">
        <f t="shared" ref="E17:K17" si="1">SUM(E18:E18)</f>
        <v>43709</v>
      </c>
      <c r="F17" s="56">
        <f t="shared" si="1"/>
        <v>5801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</row>
    <row r="18" spans="1:11" ht="22.5" x14ac:dyDescent="0.25">
      <c r="A18" s="47"/>
      <c r="B18" s="47"/>
      <c r="C18" s="43" t="s">
        <v>88</v>
      </c>
      <c r="D18" s="43" t="s">
        <v>89</v>
      </c>
      <c r="E18" s="53">
        <v>43709</v>
      </c>
      <c r="F18" s="53">
        <v>5801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</row>
  </sheetData>
  <mergeCells count="8">
    <mergeCell ref="E14:F14"/>
    <mergeCell ref="G14:H14"/>
    <mergeCell ref="A1:D1"/>
    <mergeCell ref="A2:D2"/>
    <mergeCell ref="A3:D3"/>
    <mergeCell ref="A5:I5"/>
    <mergeCell ref="A7:I7"/>
    <mergeCell ref="A9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7A09-8A32-42C5-8E94-882EF4010CB3}">
  <dimension ref="B1:S174"/>
  <sheetViews>
    <sheetView topLeftCell="A157" workbookViewId="0">
      <selection activeCell="U33" sqref="U33"/>
    </sheetView>
  </sheetViews>
  <sheetFormatPr defaultRowHeight="15" x14ac:dyDescent="0.25"/>
  <cols>
    <col min="1" max="1" width="1.28515625" customWidth="1"/>
    <col min="2" max="2" width="12.42578125" customWidth="1"/>
    <col min="3" max="3" width="12.140625" customWidth="1"/>
    <col min="4" max="4" width="6.42578125" customWidth="1"/>
    <col min="5" max="5" width="2.5703125" customWidth="1"/>
    <col min="6" max="6" width="4" customWidth="1"/>
    <col min="7" max="7" width="1.28515625" customWidth="1"/>
    <col min="8" max="8" width="6.7109375" customWidth="1"/>
    <col min="9" max="9" width="22.42578125" customWidth="1"/>
    <col min="10" max="10" width="1.28515625" customWidth="1"/>
    <col min="11" max="11" width="6.7109375" customWidth="1"/>
    <col min="12" max="12" width="4.28515625" customWidth="1"/>
    <col min="13" max="13" width="15.5703125" customWidth="1"/>
    <col min="14" max="14" width="17" customWidth="1"/>
    <col min="15" max="15" width="17.28515625" customWidth="1"/>
    <col min="16" max="16" width="16.28515625" customWidth="1"/>
    <col min="17" max="17" width="14.42578125" customWidth="1"/>
    <col min="18" max="18" width="14" customWidth="1"/>
    <col min="19" max="19" width="14.28515625" customWidth="1"/>
    <col min="257" max="257" width="1.28515625" customWidth="1"/>
    <col min="258" max="258" width="12.42578125" customWidth="1"/>
    <col min="259" max="259" width="12.140625" customWidth="1"/>
    <col min="260" max="260" width="6.42578125" customWidth="1"/>
    <col min="261" max="261" width="2.5703125" customWidth="1"/>
    <col min="262" max="262" width="4" customWidth="1"/>
    <col min="263" max="263" width="1.28515625" customWidth="1"/>
    <col min="264" max="264" width="6.7109375" customWidth="1"/>
    <col min="265" max="265" width="22.42578125" customWidth="1"/>
    <col min="266" max="266" width="1.28515625" customWidth="1"/>
    <col min="267" max="267" width="6.7109375" customWidth="1"/>
    <col min="268" max="268" width="4.28515625" customWidth="1"/>
    <col min="269" max="269" width="15.5703125" customWidth="1"/>
    <col min="270" max="270" width="17" customWidth="1"/>
    <col min="271" max="271" width="17.28515625" customWidth="1"/>
    <col min="272" max="272" width="16.28515625" customWidth="1"/>
    <col min="273" max="273" width="14.42578125" customWidth="1"/>
    <col min="274" max="274" width="14" customWidth="1"/>
    <col min="275" max="275" width="14.28515625" customWidth="1"/>
    <col min="513" max="513" width="1.28515625" customWidth="1"/>
    <col min="514" max="514" width="12.42578125" customWidth="1"/>
    <col min="515" max="515" width="12.140625" customWidth="1"/>
    <col min="516" max="516" width="6.42578125" customWidth="1"/>
    <col min="517" max="517" width="2.5703125" customWidth="1"/>
    <col min="518" max="518" width="4" customWidth="1"/>
    <col min="519" max="519" width="1.28515625" customWidth="1"/>
    <col min="520" max="520" width="6.7109375" customWidth="1"/>
    <col min="521" max="521" width="22.42578125" customWidth="1"/>
    <col min="522" max="522" width="1.28515625" customWidth="1"/>
    <col min="523" max="523" width="6.7109375" customWidth="1"/>
    <col min="524" max="524" width="4.28515625" customWidth="1"/>
    <col min="525" max="525" width="15.5703125" customWidth="1"/>
    <col min="526" max="526" width="17" customWidth="1"/>
    <col min="527" max="527" width="17.28515625" customWidth="1"/>
    <col min="528" max="528" width="16.28515625" customWidth="1"/>
    <col min="529" max="529" width="14.42578125" customWidth="1"/>
    <col min="530" max="530" width="14" customWidth="1"/>
    <col min="531" max="531" width="14.28515625" customWidth="1"/>
    <col min="769" max="769" width="1.28515625" customWidth="1"/>
    <col min="770" max="770" width="12.42578125" customWidth="1"/>
    <col min="771" max="771" width="12.140625" customWidth="1"/>
    <col min="772" max="772" width="6.42578125" customWidth="1"/>
    <col min="773" max="773" width="2.5703125" customWidth="1"/>
    <col min="774" max="774" width="4" customWidth="1"/>
    <col min="775" max="775" width="1.28515625" customWidth="1"/>
    <col min="776" max="776" width="6.7109375" customWidth="1"/>
    <col min="777" max="777" width="22.42578125" customWidth="1"/>
    <col min="778" max="778" width="1.28515625" customWidth="1"/>
    <col min="779" max="779" width="6.7109375" customWidth="1"/>
    <col min="780" max="780" width="4.28515625" customWidth="1"/>
    <col min="781" max="781" width="15.5703125" customWidth="1"/>
    <col min="782" max="782" width="17" customWidth="1"/>
    <col min="783" max="783" width="17.28515625" customWidth="1"/>
    <col min="784" max="784" width="16.28515625" customWidth="1"/>
    <col min="785" max="785" width="14.42578125" customWidth="1"/>
    <col min="786" max="786" width="14" customWidth="1"/>
    <col min="787" max="787" width="14.28515625" customWidth="1"/>
    <col min="1025" max="1025" width="1.28515625" customWidth="1"/>
    <col min="1026" max="1026" width="12.42578125" customWidth="1"/>
    <col min="1027" max="1027" width="12.140625" customWidth="1"/>
    <col min="1028" max="1028" width="6.42578125" customWidth="1"/>
    <col min="1029" max="1029" width="2.5703125" customWidth="1"/>
    <col min="1030" max="1030" width="4" customWidth="1"/>
    <col min="1031" max="1031" width="1.28515625" customWidth="1"/>
    <col min="1032" max="1032" width="6.7109375" customWidth="1"/>
    <col min="1033" max="1033" width="22.42578125" customWidth="1"/>
    <col min="1034" max="1034" width="1.28515625" customWidth="1"/>
    <col min="1035" max="1035" width="6.7109375" customWidth="1"/>
    <col min="1036" max="1036" width="4.28515625" customWidth="1"/>
    <col min="1037" max="1037" width="15.5703125" customWidth="1"/>
    <col min="1038" max="1038" width="17" customWidth="1"/>
    <col min="1039" max="1039" width="17.28515625" customWidth="1"/>
    <col min="1040" max="1040" width="16.28515625" customWidth="1"/>
    <col min="1041" max="1041" width="14.42578125" customWidth="1"/>
    <col min="1042" max="1042" width="14" customWidth="1"/>
    <col min="1043" max="1043" width="14.28515625" customWidth="1"/>
    <col min="1281" max="1281" width="1.28515625" customWidth="1"/>
    <col min="1282" max="1282" width="12.42578125" customWidth="1"/>
    <col min="1283" max="1283" width="12.140625" customWidth="1"/>
    <col min="1284" max="1284" width="6.42578125" customWidth="1"/>
    <col min="1285" max="1285" width="2.5703125" customWidth="1"/>
    <col min="1286" max="1286" width="4" customWidth="1"/>
    <col min="1287" max="1287" width="1.28515625" customWidth="1"/>
    <col min="1288" max="1288" width="6.7109375" customWidth="1"/>
    <col min="1289" max="1289" width="22.42578125" customWidth="1"/>
    <col min="1290" max="1290" width="1.28515625" customWidth="1"/>
    <col min="1291" max="1291" width="6.7109375" customWidth="1"/>
    <col min="1292" max="1292" width="4.28515625" customWidth="1"/>
    <col min="1293" max="1293" width="15.5703125" customWidth="1"/>
    <col min="1294" max="1294" width="17" customWidth="1"/>
    <col min="1295" max="1295" width="17.28515625" customWidth="1"/>
    <col min="1296" max="1296" width="16.28515625" customWidth="1"/>
    <col min="1297" max="1297" width="14.42578125" customWidth="1"/>
    <col min="1298" max="1298" width="14" customWidth="1"/>
    <col min="1299" max="1299" width="14.28515625" customWidth="1"/>
    <col min="1537" max="1537" width="1.28515625" customWidth="1"/>
    <col min="1538" max="1538" width="12.42578125" customWidth="1"/>
    <col min="1539" max="1539" width="12.140625" customWidth="1"/>
    <col min="1540" max="1540" width="6.42578125" customWidth="1"/>
    <col min="1541" max="1541" width="2.5703125" customWidth="1"/>
    <col min="1542" max="1542" width="4" customWidth="1"/>
    <col min="1543" max="1543" width="1.28515625" customWidth="1"/>
    <col min="1544" max="1544" width="6.7109375" customWidth="1"/>
    <col min="1545" max="1545" width="22.42578125" customWidth="1"/>
    <col min="1546" max="1546" width="1.28515625" customWidth="1"/>
    <col min="1547" max="1547" width="6.7109375" customWidth="1"/>
    <col min="1548" max="1548" width="4.28515625" customWidth="1"/>
    <col min="1549" max="1549" width="15.5703125" customWidth="1"/>
    <col min="1550" max="1550" width="17" customWidth="1"/>
    <col min="1551" max="1551" width="17.28515625" customWidth="1"/>
    <col min="1552" max="1552" width="16.28515625" customWidth="1"/>
    <col min="1553" max="1553" width="14.42578125" customWidth="1"/>
    <col min="1554" max="1554" width="14" customWidth="1"/>
    <col min="1555" max="1555" width="14.28515625" customWidth="1"/>
    <col min="1793" max="1793" width="1.28515625" customWidth="1"/>
    <col min="1794" max="1794" width="12.42578125" customWidth="1"/>
    <col min="1795" max="1795" width="12.140625" customWidth="1"/>
    <col min="1796" max="1796" width="6.42578125" customWidth="1"/>
    <col min="1797" max="1797" width="2.5703125" customWidth="1"/>
    <col min="1798" max="1798" width="4" customWidth="1"/>
    <col min="1799" max="1799" width="1.28515625" customWidth="1"/>
    <col min="1800" max="1800" width="6.7109375" customWidth="1"/>
    <col min="1801" max="1801" width="22.42578125" customWidth="1"/>
    <col min="1802" max="1802" width="1.28515625" customWidth="1"/>
    <col min="1803" max="1803" width="6.7109375" customWidth="1"/>
    <col min="1804" max="1804" width="4.28515625" customWidth="1"/>
    <col min="1805" max="1805" width="15.5703125" customWidth="1"/>
    <col min="1806" max="1806" width="17" customWidth="1"/>
    <col min="1807" max="1807" width="17.28515625" customWidth="1"/>
    <col min="1808" max="1808" width="16.28515625" customWidth="1"/>
    <col min="1809" max="1809" width="14.42578125" customWidth="1"/>
    <col min="1810" max="1810" width="14" customWidth="1"/>
    <col min="1811" max="1811" width="14.28515625" customWidth="1"/>
    <col min="2049" max="2049" width="1.28515625" customWidth="1"/>
    <col min="2050" max="2050" width="12.42578125" customWidth="1"/>
    <col min="2051" max="2051" width="12.140625" customWidth="1"/>
    <col min="2052" max="2052" width="6.42578125" customWidth="1"/>
    <col min="2053" max="2053" width="2.5703125" customWidth="1"/>
    <col min="2054" max="2054" width="4" customWidth="1"/>
    <col min="2055" max="2055" width="1.28515625" customWidth="1"/>
    <col min="2056" max="2056" width="6.7109375" customWidth="1"/>
    <col min="2057" max="2057" width="22.42578125" customWidth="1"/>
    <col min="2058" max="2058" width="1.28515625" customWidth="1"/>
    <col min="2059" max="2059" width="6.7109375" customWidth="1"/>
    <col min="2060" max="2060" width="4.28515625" customWidth="1"/>
    <col min="2061" max="2061" width="15.5703125" customWidth="1"/>
    <col min="2062" max="2062" width="17" customWidth="1"/>
    <col min="2063" max="2063" width="17.28515625" customWidth="1"/>
    <col min="2064" max="2064" width="16.28515625" customWidth="1"/>
    <col min="2065" max="2065" width="14.42578125" customWidth="1"/>
    <col min="2066" max="2066" width="14" customWidth="1"/>
    <col min="2067" max="2067" width="14.28515625" customWidth="1"/>
    <col min="2305" max="2305" width="1.28515625" customWidth="1"/>
    <col min="2306" max="2306" width="12.42578125" customWidth="1"/>
    <col min="2307" max="2307" width="12.140625" customWidth="1"/>
    <col min="2308" max="2308" width="6.42578125" customWidth="1"/>
    <col min="2309" max="2309" width="2.5703125" customWidth="1"/>
    <col min="2310" max="2310" width="4" customWidth="1"/>
    <col min="2311" max="2311" width="1.28515625" customWidth="1"/>
    <col min="2312" max="2312" width="6.7109375" customWidth="1"/>
    <col min="2313" max="2313" width="22.42578125" customWidth="1"/>
    <col min="2314" max="2314" width="1.28515625" customWidth="1"/>
    <col min="2315" max="2315" width="6.7109375" customWidth="1"/>
    <col min="2316" max="2316" width="4.28515625" customWidth="1"/>
    <col min="2317" max="2317" width="15.5703125" customWidth="1"/>
    <col min="2318" max="2318" width="17" customWidth="1"/>
    <col min="2319" max="2319" width="17.28515625" customWidth="1"/>
    <col min="2320" max="2320" width="16.28515625" customWidth="1"/>
    <col min="2321" max="2321" width="14.42578125" customWidth="1"/>
    <col min="2322" max="2322" width="14" customWidth="1"/>
    <col min="2323" max="2323" width="14.28515625" customWidth="1"/>
    <col min="2561" max="2561" width="1.28515625" customWidth="1"/>
    <col min="2562" max="2562" width="12.42578125" customWidth="1"/>
    <col min="2563" max="2563" width="12.140625" customWidth="1"/>
    <col min="2564" max="2564" width="6.42578125" customWidth="1"/>
    <col min="2565" max="2565" width="2.5703125" customWidth="1"/>
    <col min="2566" max="2566" width="4" customWidth="1"/>
    <col min="2567" max="2567" width="1.28515625" customWidth="1"/>
    <col min="2568" max="2568" width="6.7109375" customWidth="1"/>
    <col min="2569" max="2569" width="22.42578125" customWidth="1"/>
    <col min="2570" max="2570" width="1.28515625" customWidth="1"/>
    <col min="2571" max="2571" width="6.7109375" customWidth="1"/>
    <col min="2572" max="2572" width="4.28515625" customWidth="1"/>
    <col min="2573" max="2573" width="15.5703125" customWidth="1"/>
    <col min="2574" max="2574" width="17" customWidth="1"/>
    <col min="2575" max="2575" width="17.28515625" customWidth="1"/>
    <col min="2576" max="2576" width="16.28515625" customWidth="1"/>
    <col min="2577" max="2577" width="14.42578125" customWidth="1"/>
    <col min="2578" max="2578" width="14" customWidth="1"/>
    <col min="2579" max="2579" width="14.28515625" customWidth="1"/>
    <col min="2817" max="2817" width="1.28515625" customWidth="1"/>
    <col min="2818" max="2818" width="12.42578125" customWidth="1"/>
    <col min="2819" max="2819" width="12.140625" customWidth="1"/>
    <col min="2820" max="2820" width="6.42578125" customWidth="1"/>
    <col min="2821" max="2821" width="2.5703125" customWidth="1"/>
    <col min="2822" max="2822" width="4" customWidth="1"/>
    <col min="2823" max="2823" width="1.28515625" customWidth="1"/>
    <col min="2824" max="2824" width="6.7109375" customWidth="1"/>
    <col min="2825" max="2825" width="22.42578125" customWidth="1"/>
    <col min="2826" max="2826" width="1.28515625" customWidth="1"/>
    <col min="2827" max="2827" width="6.7109375" customWidth="1"/>
    <col min="2828" max="2828" width="4.28515625" customWidth="1"/>
    <col min="2829" max="2829" width="15.5703125" customWidth="1"/>
    <col min="2830" max="2830" width="17" customWidth="1"/>
    <col min="2831" max="2831" width="17.28515625" customWidth="1"/>
    <col min="2832" max="2832" width="16.28515625" customWidth="1"/>
    <col min="2833" max="2833" width="14.42578125" customWidth="1"/>
    <col min="2834" max="2834" width="14" customWidth="1"/>
    <col min="2835" max="2835" width="14.28515625" customWidth="1"/>
    <col min="3073" max="3073" width="1.28515625" customWidth="1"/>
    <col min="3074" max="3074" width="12.42578125" customWidth="1"/>
    <col min="3075" max="3075" width="12.140625" customWidth="1"/>
    <col min="3076" max="3076" width="6.42578125" customWidth="1"/>
    <col min="3077" max="3077" width="2.5703125" customWidth="1"/>
    <col min="3078" max="3078" width="4" customWidth="1"/>
    <col min="3079" max="3079" width="1.28515625" customWidth="1"/>
    <col min="3080" max="3080" width="6.7109375" customWidth="1"/>
    <col min="3081" max="3081" width="22.42578125" customWidth="1"/>
    <col min="3082" max="3082" width="1.28515625" customWidth="1"/>
    <col min="3083" max="3083" width="6.7109375" customWidth="1"/>
    <col min="3084" max="3084" width="4.28515625" customWidth="1"/>
    <col min="3085" max="3085" width="15.5703125" customWidth="1"/>
    <col min="3086" max="3086" width="17" customWidth="1"/>
    <col min="3087" max="3087" width="17.28515625" customWidth="1"/>
    <col min="3088" max="3088" width="16.28515625" customWidth="1"/>
    <col min="3089" max="3089" width="14.42578125" customWidth="1"/>
    <col min="3090" max="3090" width="14" customWidth="1"/>
    <col min="3091" max="3091" width="14.28515625" customWidth="1"/>
    <col min="3329" max="3329" width="1.28515625" customWidth="1"/>
    <col min="3330" max="3330" width="12.42578125" customWidth="1"/>
    <col min="3331" max="3331" width="12.140625" customWidth="1"/>
    <col min="3332" max="3332" width="6.42578125" customWidth="1"/>
    <col min="3333" max="3333" width="2.5703125" customWidth="1"/>
    <col min="3334" max="3334" width="4" customWidth="1"/>
    <col min="3335" max="3335" width="1.28515625" customWidth="1"/>
    <col min="3336" max="3336" width="6.7109375" customWidth="1"/>
    <col min="3337" max="3337" width="22.42578125" customWidth="1"/>
    <col min="3338" max="3338" width="1.28515625" customWidth="1"/>
    <col min="3339" max="3339" width="6.7109375" customWidth="1"/>
    <col min="3340" max="3340" width="4.28515625" customWidth="1"/>
    <col min="3341" max="3341" width="15.5703125" customWidth="1"/>
    <col min="3342" max="3342" width="17" customWidth="1"/>
    <col min="3343" max="3343" width="17.28515625" customWidth="1"/>
    <col min="3344" max="3344" width="16.28515625" customWidth="1"/>
    <col min="3345" max="3345" width="14.42578125" customWidth="1"/>
    <col min="3346" max="3346" width="14" customWidth="1"/>
    <col min="3347" max="3347" width="14.28515625" customWidth="1"/>
    <col min="3585" max="3585" width="1.28515625" customWidth="1"/>
    <col min="3586" max="3586" width="12.42578125" customWidth="1"/>
    <col min="3587" max="3587" width="12.140625" customWidth="1"/>
    <col min="3588" max="3588" width="6.42578125" customWidth="1"/>
    <col min="3589" max="3589" width="2.5703125" customWidth="1"/>
    <col min="3590" max="3590" width="4" customWidth="1"/>
    <col min="3591" max="3591" width="1.28515625" customWidth="1"/>
    <col min="3592" max="3592" width="6.7109375" customWidth="1"/>
    <col min="3593" max="3593" width="22.42578125" customWidth="1"/>
    <col min="3594" max="3594" width="1.28515625" customWidth="1"/>
    <col min="3595" max="3595" width="6.7109375" customWidth="1"/>
    <col min="3596" max="3596" width="4.28515625" customWidth="1"/>
    <col min="3597" max="3597" width="15.5703125" customWidth="1"/>
    <col min="3598" max="3598" width="17" customWidth="1"/>
    <col min="3599" max="3599" width="17.28515625" customWidth="1"/>
    <col min="3600" max="3600" width="16.28515625" customWidth="1"/>
    <col min="3601" max="3601" width="14.42578125" customWidth="1"/>
    <col min="3602" max="3602" width="14" customWidth="1"/>
    <col min="3603" max="3603" width="14.28515625" customWidth="1"/>
    <col min="3841" max="3841" width="1.28515625" customWidth="1"/>
    <col min="3842" max="3842" width="12.42578125" customWidth="1"/>
    <col min="3843" max="3843" width="12.140625" customWidth="1"/>
    <col min="3844" max="3844" width="6.42578125" customWidth="1"/>
    <col min="3845" max="3845" width="2.5703125" customWidth="1"/>
    <col min="3846" max="3846" width="4" customWidth="1"/>
    <col min="3847" max="3847" width="1.28515625" customWidth="1"/>
    <col min="3848" max="3848" width="6.7109375" customWidth="1"/>
    <col min="3849" max="3849" width="22.42578125" customWidth="1"/>
    <col min="3850" max="3850" width="1.28515625" customWidth="1"/>
    <col min="3851" max="3851" width="6.7109375" customWidth="1"/>
    <col min="3852" max="3852" width="4.28515625" customWidth="1"/>
    <col min="3853" max="3853" width="15.5703125" customWidth="1"/>
    <col min="3854" max="3854" width="17" customWidth="1"/>
    <col min="3855" max="3855" width="17.28515625" customWidth="1"/>
    <col min="3856" max="3856" width="16.28515625" customWidth="1"/>
    <col min="3857" max="3857" width="14.42578125" customWidth="1"/>
    <col min="3858" max="3858" width="14" customWidth="1"/>
    <col min="3859" max="3859" width="14.28515625" customWidth="1"/>
    <col min="4097" max="4097" width="1.28515625" customWidth="1"/>
    <col min="4098" max="4098" width="12.42578125" customWidth="1"/>
    <col min="4099" max="4099" width="12.140625" customWidth="1"/>
    <col min="4100" max="4100" width="6.42578125" customWidth="1"/>
    <col min="4101" max="4101" width="2.5703125" customWidth="1"/>
    <col min="4102" max="4102" width="4" customWidth="1"/>
    <col min="4103" max="4103" width="1.28515625" customWidth="1"/>
    <col min="4104" max="4104" width="6.7109375" customWidth="1"/>
    <col min="4105" max="4105" width="22.42578125" customWidth="1"/>
    <col min="4106" max="4106" width="1.28515625" customWidth="1"/>
    <col min="4107" max="4107" width="6.7109375" customWidth="1"/>
    <col min="4108" max="4108" width="4.28515625" customWidth="1"/>
    <col min="4109" max="4109" width="15.5703125" customWidth="1"/>
    <col min="4110" max="4110" width="17" customWidth="1"/>
    <col min="4111" max="4111" width="17.28515625" customWidth="1"/>
    <col min="4112" max="4112" width="16.28515625" customWidth="1"/>
    <col min="4113" max="4113" width="14.42578125" customWidth="1"/>
    <col min="4114" max="4114" width="14" customWidth="1"/>
    <col min="4115" max="4115" width="14.28515625" customWidth="1"/>
    <col min="4353" max="4353" width="1.28515625" customWidth="1"/>
    <col min="4354" max="4354" width="12.42578125" customWidth="1"/>
    <col min="4355" max="4355" width="12.140625" customWidth="1"/>
    <col min="4356" max="4356" width="6.42578125" customWidth="1"/>
    <col min="4357" max="4357" width="2.5703125" customWidth="1"/>
    <col min="4358" max="4358" width="4" customWidth="1"/>
    <col min="4359" max="4359" width="1.28515625" customWidth="1"/>
    <col min="4360" max="4360" width="6.7109375" customWidth="1"/>
    <col min="4361" max="4361" width="22.42578125" customWidth="1"/>
    <col min="4362" max="4362" width="1.28515625" customWidth="1"/>
    <col min="4363" max="4363" width="6.7109375" customWidth="1"/>
    <col min="4364" max="4364" width="4.28515625" customWidth="1"/>
    <col min="4365" max="4365" width="15.5703125" customWidth="1"/>
    <col min="4366" max="4366" width="17" customWidth="1"/>
    <col min="4367" max="4367" width="17.28515625" customWidth="1"/>
    <col min="4368" max="4368" width="16.28515625" customWidth="1"/>
    <col min="4369" max="4369" width="14.42578125" customWidth="1"/>
    <col min="4370" max="4370" width="14" customWidth="1"/>
    <col min="4371" max="4371" width="14.28515625" customWidth="1"/>
    <col min="4609" max="4609" width="1.28515625" customWidth="1"/>
    <col min="4610" max="4610" width="12.42578125" customWidth="1"/>
    <col min="4611" max="4611" width="12.140625" customWidth="1"/>
    <col min="4612" max="4612" width="6.42578125" customWidth="1"/>
    <col min="4613" max="4613" width="2.5703125" customWidth="1"/>
    <col min="4614" max="4614" width="4" customWidth="1"/>
    <col min="4615" max="4615" width="1.28515625" customWidth="1"/>
    <col min="4616" max="4616" width="6.7109375" customWidth="1"/>
    <col min="4617" max="4617" width="22.42578125" customWidth="1"/>
    <col min="4618" max="4618" width="1.28515625" customWidth="1"/>
    <col min="4619" max="4619" width="6.7109375" customWidth="1"/>
    <col min="4620" max="4620" width="4.28515625" customWidth="1"/>
    <col min="4621" max="4621" width="15.5703125" customWidth="1"/>
    <col min="4622" max="4622" width="17" customWidth="1"/>
    <col min="4623" max="4623" width="17.28515625" customWidth="1"/>
    <col min="4624" max="4624" width="16.28515625" customWidth="1"/>
    <col min="4625" max="4625" width="14.42578125" customWidth="1"/>
    <col min="4626" max="4626" width="14" customWidth="1"/>
    <col min="4627" max="4627" width="14.28515625" customWidth="1"/>
    <col min="4865" max="4865" width="1.28515625" customWidth="1"/>
    <col min="4866" max="4866" width="12.42578125" customWidth="1"/>
    <col min="4867" max="4867" width="12.140625" customWidth="1"/>
    <col min="4868" max="4868" width="6.42578125" customWidth="1"/>
    <col min="4869" max="4869" width="2.5703125" customWidth="1"/>
    <col min="4870" max="4870" width="4" customWidth="1"/>
    <col min="4871" max="4871" width="1.28515625" customWidth="1"/>
    <col min="4872" max="4872" width="6.7109375" customWidth="1"/>
    <col min="4873" max="4873" width="22.42578125" customWidth="1"/>
    <col min="4874" max="4874" width="1.28515625" customWidth="1"/>
    <col min="4875" max="4875" width="6.7109375" customWidth="1"/>
    <col min="4876" max="4876" width="4.28515625" customWidth="1"/>
    <col min="4877" max="4877" width="15.5703125" customWidth="1"/>
    <col min="4878" max="4878" width="17" customWidth="1"/>
    <col min="4879" max="4879" width="17.28515625" customWidth="1"/>
    <col min="4880" max="4880" width="16.28515625" customWidth="1"/>
    <col min="4881" max="4881" width="14.42578125" customWidth="1"/>
    <col min="4882" max="4882" width="14" customWidth="1"/>
    <col min="4883" max="4883" width="14.28515625" customWidth="1"/>
    <col min="5121" max="5121" width="1.28515625" customWidth="1"/>
    <col min="5122" max="5122" width="12.42578125" customWidth="1"/>
    <col min="5123" max="5123" width="12.140625" customWidth="1"/>
    <col min="5124" max="5124" width="6.42578125" customWidth="1"/>
    <col min="5125" max="5125" width="2.5703125" customWidth="1"/>
    <col min="5126" max="5126" width="4" customWidth="1"/>
    <col min="5127" max="5127" width="1.28515625" customWidth="1"/>
    <col min="5128" max="5128" width="6.7109375" customWidth="1"/>
    <col min="5129" max="5129" width="22.42578125" customWidth="1"/>
    <col min="5130" max="5130" width="1.28515625" customWidth="1"/>
    <col min="5131" max="5131" width="6.7109375" customWidth="1"/>
    <col min="5132" max="5132" width="4.28515625" customWidth="1"/>
    <col min="5133" max="5133" width="15.5703125" customWidth="1"/>
    <col min="5134" max="5134" width="17" customWidth="1"/>
    <col min="5135" max="5135" width="17.28515625" customWidth="1"/>
    <col min="5136" max="5136" width="16.28515625" customWidth="1"/>
    <col min="5137" max="5137" width="14.42578125" customWidth="1"/>
    <col min="5138" max="5138" width="14" customWidth="1"/>
    <col min="5139" max="5139" width="14.28515625" customWidth="1"/>
    <col min="5377" max="5377" width="1.28515625" customWidth="1"/>
    <col min="5378" max="5378" width="12.42578125" customWidth="1"/>
    <col min="5379" max="5379" width="12.140625" customWidth="1"/>
    <col min="5380" max="5380" width="6.42578125" customWidth="1"/>
    <col min="5381" max="5381" width="2.5703125" customWidth="1"/>
    <col min="5382" max="5382" width="4" customWidth="1"/>
    <col min="5383" max="5383" width="1.28515625" customWidth="1"/>
    <col min="5384" max="5384" width="6.7109375" customWidth="1"/>
    <col min="5385" max="5385" width="22.42578125" customWidth="1"/>
    <col min="5386" max="5386" width="1.28515625" customWidth="1"/>
    <col min="5387" max="5387" width="6.7109375" customWidth="1"/>
    <col min="5388" max="5388" width="4.28515625" customWidth="1"/>
    <col min="5389" max="5389" width="15.5703125" customWidth="1"/>
    <col min="5390" max="5390" width="17" customWidth="1"/>
    <col min="5391" max="5391" width="17.28515625" customWidth="1"/>
    <col min="5392" max="5392" width="16.28515625" customWidth="1"/>
    <col min="5393" max="5393" width="14.42578125" customWidth="1"/>
    <col min="5394" max="5394" width="14" customWidth="1"/>
    <col min="5395" max="5395" width="14.28515625" customWidth="1"/>
    <col min="5633" max="5633" width="1.28515625" customWidth="1"/>
    <col min="5634" max="5634" width="12.42578125" customWidth="1"/>
    <col min="5635" max="5635" width="12.140625" customWidth="1"/>
    <col min="5636" max="5636" width="6.42578125" customWidth="1"/>
    <col min="5637" max="5637" width="2.5703125" customWidth="1"/>
    <col min="5638" max="5638" width="4" customWidth="1"/>
    <col min="5639" max="5639" width="1.28515625" customWidth="1"/>
    <col min="5640" max="5640" width="6.7109375" customWidth="1"/>
    <col min="5641" max="5641" width="22.42578125" customWidth="1"/>
    <col min="5642" max="5642" width="1.28515625" customWidth="1"/>
    <col min="5643" max="5643" width="6.7109375" customWidth="1"/>
    <col min="5644" max="5644" width="4.28515625" customWidth="1"/>
    <col min="5645" max="5645" width="15.5703125" customWidth="1"/>
    <col min="5646" max="5646" width="17" customWidth="1"/>
    <col min="5647" max="5647" width="17.28515625" customWidth="1"/>
    <col min="5648" max="5648" width="16.28515625" customWidth="1"/>
    <col min="5649" max="5649" width="14.42578125" customWidth="1"/>
    <col min="5650" max="5650" width="14" customWidth="1"/>
    <col min="5651" max="5651" width="14.28515625" customWidth="1"/>
    <col min="5889" max="5889" width="1.28515625" customWidth="1"/>
    <col min="5890" max="5890" width="12.42578125" customWidth="1"/>
    <col min="5891" max="5891" width="12.140625" customWidth="1"/>
    <col min="5892" max="5892" width="6.42578125" customWidth="1"/>
    <col min="5893" max="5893" width="2.5703125" customWidth="1"/>
    <col min="5894" max="5894" width="4" customWidth="1"/>
    <col min="5895" max="5895" width="1.28515625" customWidth="1"/>
    <col min="5896" max="5896" width="6.7109375" customWidth="1"/>
    <col min="5897" max="5897" width="22.42578125" customWidth="1"/>
    <col min="5898" max="5898" width="1.28515625" customWidth="1"/>
    <col min="5899" max="5899" width="6.7109375" customWidth="1"/>
    <col min="5900" max="5900" width="4.28515625" customWidth="1"/>
    <col min="5901" max="5901" width="15.5703125" customWidth="1"/>
    <col min="5902" max="5902" width="17" customWidth="1"/>
    <col min="5903" max="5903" width="17.28515625" customWidth="1"/>
    <col min="5904" max="5904" width="16.28515625" customWidth="1"/>
    <col min="5905" max="5905" width="14.42578125" customWidth="1"/>
    <col min="5906" max="5906" width="14" customWidth="1"/>
    <col min="5907" max="5907" width="14.28515625" customWidth="1"/>
    <col min="6145" max="6145" width="1.28515625" customWidth="1"/>
    <col min="6146" max="6146" width="12.42578125" customWidth="1"/>
    <col min="6147" max="6147" width="12.140625" customWidth="1"/>
    <col min="6148" max="6148" width="6.42578125" customWidth="1"/>
    <col min="6149" max="6149" width="2.5703125" customWidth="1"/>
    <col min="6150" max="6150" width="4" customWidth="1"/>
    <col min="6151" max="6151" width="1.28515625" customWidth="1"/>
    <col min="6152" max="6152" width="6.7109375" customWidth="1"/>
    <col min="6153" max="6153" width="22.42578125" customWidth="1"/>
    <col min="6154" max="6154" width="1.28515625" customWidth="1"/>
    <col min="6155" max="6155" width="6.7109375" customWidth="1"/>
    <col min="6156" max="6156" width="4.28515625" customWidth="1"/>
    <col min="6157" max="6157" width="15.5703125" customWidth="1"/>
    <col min="6158" max="6158" width="17" customWidth="1"/>
    <col min="6159" max="6159" width="17.28515625" customWidth="1"/>
    <col min="6160" max="6160" width="16.28515625" customWidth="1"/>
    <col min="6161" max="6161" width="14.42578125" customWidth="1"/>
    <col min="6162" max="6162" width="14" customWidth="1"/>
    <col min="6163" max="6163" width="14.28515625" customWidth="1"/>
    <col min="6401" max="6401" width="1.28515625" customWidth="1"/>
    <col min="6402" max="6402" width="12.42578125" customWidth="1"/>
    <col min="6403" max="6403" width="12.140625" customWidth="1"/>
    <col min="6404" max="6404" width="6.42578125" customWidth="1"/>
    <col min="6405" max="6405" width="2.5703125" customWidth="1"/>
    <col min="6406" max="6406" width="4" customWidth="1"/>
    <col min="6407" max="6407" width="1.28515625" customWidth="1"/>
    <col min="6408" max="6408" width="6.7109375" customWidth="1"/>
    <col min="6409" max="6409" width="22.42578125" customWidth="1"/>
    <col min="6410" max="6410" width="1.28515625" customWidth="1"/>
    <col min="6411" max="6411" width="6.7109375" customWidth="1"/>
    <col min="6412" max="6412" width="4.28515625" customWidth="1"/>
    <col min="6413" max="6413" width="15.5703125" customWidth="1"/>
    <col min="6414" max="6414" width="17" customWidth="1"/>
    <col min="6415" max="6415" width="17.28515625" customWidth="1"/>
    <col min="6416" max="6416" width="16.28515625" customWidth="1"/>
    <col min="6417" max="6417" width="14.42578125" customWidth="1"/>
    <col min="6418" max="6418" width="14" customWidth="1"/>
    <col min="6419" max="6419" width="14.28515625" customWidth="1"/>
    <col min="6657" max="6657" width="1.28515625" customWidth="1"/>
    <col min="6658" max="6658" width="12.42578125" customWidth="1"/>
    <col min="6659" max="6659" width="12.140625" customWidth="1"/>
    <col min="6660" max="6660" width="6.42578125" customWidth="1"/>
    <col min="6661" max="6661" width="2.5703125" customWidth="1"/>
    <col min="6662" max="6662" width="4" customWidth="1"/>
    <col min="6663" max="6663" width="1.28515625" customWidth="1"/>
    <col min="6664" max="6664" width="6.7109375" customWidth="1"/>
    <col min="6665" max="6665" width="22.42578125" customWidth="1"/>
    <col min="6666" max="6666" width="1.28515625" customWidth="1"/>
    <col min="6667" max="6667" width="6.7109375" customWidth="1"/>
    <col min="6668" max="6668" width="4.28515625" customWidth="1"/>
    <col min="6669" max="6669" width="15.5703125" customWidth="1"/>
    <col min="6670" max="6670" width="17" customWidth="1"/>
    <col min="6671" max="6671" width="17.28515625" customWidth="1"/>
    <col min="6672" max="6672" width="16.28515625" customWidth="1"/>
    <col min="6673" max="6673" width="14.42578125" customWidth="1"/>
    <col min="6674" max="6674" width="14" customWidth="1"/>
    <col min="6675" max="6675" width="14.28515625" customWidth="1"/>
    <col min="6913" max="6913" width="1.28515625" customWidth="1"/>
    <col min="6914" max="6914" width="12.42578125" customWidth="1"/>
    <col min="6915" max="6915" width="12.140625" customWidth="1"/>
    <col min="6916" max="6916" width="6.42578125" customWidth="1"/>
    <col min="6917" max="6917" width="2.5703125" customWidth="1"/>
    <col min="6918" max="6918" width="4" customWidth="1"/>
    <col min="6919" max="6919" width="1.28515625" customWidth="1"/>
    <col min="6920" max="6920" width="6.7109375" customWidth="1"/>
    <col min="6921" max="6921" width="22.42578125" customWidth="1"/>
    <col min="6922" max="6922" width="1.28515625" customWidth="1"/>
    <col min="6923" max="6923" width="6.7109375" customWidth="1"/>
    <col min="6924" max="6924" width="4.28515625" customWidth="1"/>
    <col min="6925" max="6925" width="15.5703125" customWidth="1"/>
    <col min="6926" max="6926" width="17" customWidth="1"/>
    <col min="6927" max="6927" width="17.28515625" customWidth="1"/>
    <col min="6928" max="6928" width="16.28515625" customWidth="1"/>
    <col min="6929" max="6929" width="14.42578125" customWidth="1"/>
    <col min="6930" max="6930" width="14" customWidth="1"/>
    <col min="6931" max="6931" width="14.28515625" customWidth="1"/>
    <col min="7169" max="7169" width="1.28515625" customWidth="1"/>
    <col min="7170" max="7170" width="12.42578125" customWidth="1"/>
    <col min="7171" max="7171" width="12.140625" customWidth="1"/>
    <col min="7172" max="7172" width="6.42578125" customWidth="1"/>
    <col min="7173" max="7173" width="2.5703125" customWidth="1"/>
    <col min="7174" max="7174" width="4" customWidth="1"/>
    <col min="7175" max="7175" width="1.28515625" customWidth="1"/>
    <col min="7176" max="7176" width="6.7109375" customWidth="1"/>
    <col min="7177" max="7177" width="22.42578125" customWidth="1"/>
    <col min="7178" max="7178" width="1.28515625" customWidth="1"/>
    <col min="7179" max="7179" width="6.7109375" customWidth="1"/>
    <col min="7180" max="7180" width="4.28515625" customWidth="1"/>
    <col min="7181" max="7181" width="15.5703125" customWidth="1"/>
    <col min="7182" max="7182" width="17" customWidth="1"/>
    <col min="7183" max="7183" width="17.28515625" customWidth="1"/>
    <col min="7184" max="7184" width="16.28515625" customWidth="1"/>
    <col min="7185" max="7185" width="14.42578125" customWidth="1"/>
    <col min="7186" max="7186" width="14" customWidth="1"/>
    <col min="7187" max="7187" width="14.28515625" customWidth="1"/>
    <col min="7425" max="7425" width="1.28515625" customWidth="1"/>
    <col min="7426" max="7426" width="12.42578125" customWidth="1"/>
    <col min="7427" max="7427" width="12.140625" customWidth="1"/>
    <col min="7428" max="7428" width="6.42578125" customWidth="1"/>
    <col min="7429" max="7429" width="2.5703125" customWidth="1"/>
    <col min="7430" max="7430" width="4" customWidth="1"/>
    <col min="7431" max="7431" width="1.28515625" customWidth="1"/>
    <col min="7432" max="7432" width="6.7109375" customWidth="1"/>
    <col min="7433" max="7433" width="22.42578125" customWidth="1"/>
    <col min="7434" max="7434" width="1.28515625" customWidth="1"/>
    <col min="7435" max="7435" width="6.7109375" customWidth="1"/>
    <col min="7436" max="7436" width="4.28515625" customWidth="1"/>
    <col min="7437" max="7437" width="15.5703125" customWidth="1"/>
    <col min="7438" max="7438" width="17" customWidth="1"/>
    <col min="7439" max="7439" width="17.28515625" customWidth="1"/>
    <col min="7440" max="7440" width="16.28515625" customWidth="1"/>
    <col min="7441" max="7441" width="14.42578125" customWidth="1"/>
    <col min="7442" max="7442" width="14" customWidth="1"/>
    <col min="7443" max="7443" width="14.28515625" customWidth="1"/>
    <col min="7681" max="7681" width="1.28515625" customWidth="1"/>
    <col min="7682" max="7682" width="12.42578125" customWidth="1"/>
    <col min="7683" max="7683" width="12.140625" customWidth="1"/>
    <col min="7684" max="7684" width="6.42578125" customWidth="1"/>
    <col min="7685" max="7685" width="2.5703125" customWidth="1"/>
    <col min="7686" max="7686" width="4" customWidth="1"/>
    <col min="7687" max="7687" width="1.28515625" customWidth="1"/>
    <col min="7688" max="7688" width="6.7109375" customWidth="1"/>
    <col min="7689" max="7689" width="22.42578125" customWidth="1"/>
    <col min="7690" max="7690" width="1.28515625" customWidth="1"/>
    <col min="7691" max="7691" width="6.7109375" customWidth="1"/>
    <col min="7692" max="7692" width="4.28515625" customWidth="1"/>
    <col min="7693" max="7693" width="15.5703125" customWidth="1"/>
    <col min="7694" max="7694" width="17" customWidth="1"/>
    <col min="7695" max="7695" width="17.28515625" customWidth="1"/>
    <col min="7696" max="7696" width="16.28515625" customWidth="1"/>
    <col min="7697" max="7697" width="14.42578125" customWidth="1"/>
    <col min="7698" max="7698" width="14" customWidth="1"/>
    <col min="7699" max="7699" width="14.28515625" customWidth="1"/>
    <col min="7937" max="7937" width="1.28515625" customWidth="1"/>
    <col min="7938" max="7938" width="12.42578125" customWidth="1"/>
    <col min="7939" max="7939" width="12.140625" customWidth="1"/>
    <col min="7940" max="7940" width="6.42578125" customWidth="1"/>
    <col min="7941" max="7941" width="2.5703125" customWidth="1"/>
    <col min="7942" max="7942" width="4" customWidth="1"/>
    <col min="7943" max="7943" width="1.28515625" customWidth="1"/>
    <col min="7944" max="7944" width="6.7109375" customWidth="1"/>
    <col min="7945" max="7945" width="22.42578125" customWidth="1"/>
    <col min="7946" max="7946" width="1.28515625" customWidth="1"/>
    <col min="7947" max="7947" width="6.7109375" customWidth="1"/>
    <col min="7948" max="7948" width="4.28515625" customWidth="1"/>
    <col min="7949" max="7949" width="15.5703125" customWidth="1"/>
    <col min="7950" max="7950" width="17" customWidth="1"/>
    <col min="7951" max="7951" width="17.28515625" customWidth="1"/>
    <col min="7952" max="7952" width="16.28515625" customWidth="1"/>
    <col min="7953" max="7953" width="14.42578125" customWidth="1"/>
    <col min="7954" max="7954" width="14" customWidth="1"/>
    <col min="7955" max="7955" width="14.28515625" customWidth="1"/>
    <col min="8193" max="8193" width="1.28515625" customWidth="1"/>
    <col min="8194" max="8194" width="12.42578125" customWidth="1"/>
    <col min="8195" max="8195" width="12.140625" customWidth="1"/>
    <col min="8196" max="8196" width="6.42578125" customWidth="1"/>
    <col min="8197" max="8197" width="2.5703125" customWidth="1"/>
    <col min="8198" max="8198" width="4" customWidth="1"/>
    <col min="8199" max="8199" width="1.28515625" customWidth="1"/>
    <col min="8200" max="8200" width="6.7109375" customWidth="1"/>
    <col min="8201" max="8201" width="22.42578125" customWidth="1"/>
    <col min="8202" max="8202" width="1.28515625" customWidth="1"/>
    <col min="8203" max="8203" width="6.7109375" customWidth="1"/>
    <col min="8204" max="8204" width="4.28515625" customWidth="1"/>
    <col min="8205" max="8205" width="15.5703125" customWidth="1"/>
    <col min="8206" max="8206" width="17" customWidth="1"/>
    <col min="8207" max="8207" width="17.28515625" customWidth="1"/>
    <col min="8208" max="8208" width="16.28515625" customWidth="1"/>
    <col min="8209" max="8209" width="14.42578125" customWidth="1"/>
    <col min="8210" max="8210" width="14" customWidth="1"/>
    <col min="8211" max="8211" width="14.28515625" customWidth="1"/>
    <col min="8449" max="8449" width="1.28515625" customWidth="1"/>
    <col min="8450" max="8450" width="12.42578125" customWidth="1"/>
    <col min="8451" max="8451" width="12.140625" customWidth="1"/>
    <col min="8452" max="8452" width="6.42578125" customWidth="1"/>
    <col min="8453" max="8453" width="2.5703125" customWidth="1"/>
    <col min="8454" max="8454" width="4" customWidth="1"/>
    <col min="8455" max="8455" width="1.28515625" customWidth="1"/>
    <col min="8456" max="8456" width="6.7109375" customWidth="1"/>
    <col min="8457" max="8457" width="22.42578125" customWidth="1"/>
    <col min="8458" max="8458" width="1.28515625" customWidth="1"/>
    <col min="8459" max="8459" width="6.7109375" customWidth="1"/>
    <col min="8460" max="8460" width="4.28515625" customWidth="1"/>
    <col min="8461" max="8461" width="15.5703125" customWidth="1"/>
    <col min="8462" max="8462" width="17" customWidth="1"/>
    <col min="8463" max="8463" width="17.28515625" customWidth="1"/>
    <col min="8464" max="8464" width="16.28515625" customWidth="1"/>
    <col min="8465" max="8465" width="14.42578125" customWidth="1"/>
    <col min="8466" max="8466" width="14" customWidth="1"/>
    <col min="8467" max="8467" width="14.28515625" customWidth="1"/>
    <col min="8705" max="8705" width="1.28515625" customWidth="1"/>
    <col min="8706" max="8706" width="12.42578125" customWidth="1"/>
    <col min="8707" max="8707" width="12.140625" customWidth="1"/>
    <col min="8708" max="8708" width="6.42578125" customWidth="1"/>
    <col min="8709" max="8709" width="2.5703125" customWidth="1"/>
    <col min="8710" max="8710" width="4" customWidth="1"/>
    <col min="8711" max="8711" width="1.28515625" customWidth="1"/>
    <col min="8712" max="8712" width="6.7109375" customWidth="1"/>
    <col min="8713" max="8713" width="22.42578125" customWidth="1"/>
    <col min="8714" max="8714" width="1.28515625" customWidth="1"/>
    <col min="8715" max="8715" width="6.7109375" customWidth="1"/>
    <col min="8716" max="8716" width="4.28515625" customWidth="1"/>
    <col min="8717" max="8717" width="15.5703125" customWidth="1"/>
    <col min="8718" max="8718" width="17" customWidth="1"/>
    <col min="8719" max="8719" width="17.28515625" customWidth="1"/>
    <col min="8720" max="8720" width="16.28515625" customWidth="1"/>
    <col min="8721" max="8721" width="14.42578125" customWidth="1"/>
    <col min="8722" max="8722" width="14" customWidth="1"/>
    <col min="8723" max="8723" width="14.28515625" customWidth="1"/>
    <col min="8961" max="8961" width="1.28515625" customWidth="1"/>
    <col min="8962" max="8962" width="12.42578125" customWidth="1"/>
    <col min="8963" max="8963" width="12.140625" customWidth="1"/>
    <col min="8964" max="8964" width="6.42578125" customWidth="1"/>
    <col min="8965" max="8965" width="2.5703125" customWidth="1"/>
    <col min="8966" max="8966" width="4" customWidth="1"/>
    <col min="8967" max="8967" width="1.28515625" customWidth="1"/>
    <col min="8968" max="8968" width="6.7109375" customWidth="1"/>
    <col min="8969" max="8969" width="22.42578125" customWidth="1"/>
    <col min="8970" max="8970" width="1.28515625" customWidth="1"/>
    <col min="8971" max="8971" width="6.7109375" customWidth="1"/>
    <col min="8972" max="8972" width="4.28515625" customWidth="1"/>
    <col min="8973" max="8973" width="15.5703125" customWidth="1"/>
    <col min="8974" max="8974" width="17" customWidth="1"/>
    <col min="8975" max="8975" width="17.28515625" customWidth="1"/>
    <col min="8976" max="8976" width="16.28515625" customWidth="1"/>
    <col min="8977" max="8977" width="14.42578125" customWidth="1"/>
    <col min="8978" max="8978" width="14" customWidth="1"/>
    <col min="8979" max="8979" width="14.28515625" customWidth="1"/>
    <col min="9217" max="9217" width="1.28515625" customWidth="1"/>
    <col min="9218" max="9218" width="12.42578125" customWidth="1"/>
    <col min="9219" max="9219" width="12.140625" customWidth="1"/>
    <col min="9220" max="9220" width="6.42578125" customWidth="1"/>
    <col min="9221" max="9221" width="2.5703125" customWidth="1"/>
    <col min="9222" max="9222" width="4" customWidth="1"/>
    <col min="9223" max="9223" width="1.28515625" customWidth="1"/>
    <col min="9224" max="9224" width="6.7109375" customWidth="1"/>
    <col min="9225" max="9225" width="22.42578125" customWidth="1"/>
    <col min="9226" max="9226" width="1.28515625" customWidth="1"/>
    <col min="9227" max="9227" width="6.7109375" customWidth="1"/>
    <col min="9228" max="9228" width="4.28515625" customWidth="1"/>
    <col min="9229" max="9229" width="15.5703125" customWidth="1"/>
    <col min="9230" max="9230" width="17" customWidth="1"/>
    <col min="9231" max="9231" width="17.28515625" customWidth="1"/>
    <col min="9232" max="9232" width="16.28515625" customWidth="1"/>
    <col min="9233" max="9233" width="14.42578125" customWidth="1"/>
    <col min="9234" max="9234" width="14" customWidth="1"/>
    <col min="9235" max="9235" width="14.28515625" customWidth="1"/>
    <col min="9473" max="9473" width="1.28515625" customWidth="1"/>
    <col min="9474" max="9474" width="12.42578125" customWidth="1"/>
    <col min="9475" max="9475" width="12.140625" customWidth="1"/>
    <col min="9476" max="9476" width="6.42578125" customWidth="1"/>
    <col min="9477" max="9477" width="2.5703125" customWidth="1"/>
    <col min="9478" max="9478" width="4" customWidth="1"/>
    <col min="9479" max="9479" width="1.28515625" customWidth="1"/>
    <col min="9480" max="9480" width="6.7109375" customWidth="1"/>
    <col min="9481" max="9481" width="22.42578125" customWidth="1"/>
    <col min="9482" max="9482" width="1.28515625" customWidth="1"/>
    <col min="9483" max="9483" width="6.7109375" customWidth="1"/>
    <col min="9484" max="9484" width="4.28515625" customWidth="1"/>
    <col min="9485" max="9485" width="15.5703125" customWidth="1"/>
    <col min="9486" max="9486" width="17" customWidth="1"/>
    <col min="9487" max="9487" width="17.28515625" customWidth="1"/>
    <col min="9488" max="9488" width="16.28515625" customWidth="1"/>
    <col min="9489" max="9489" width="14.42578125" customWidth="1"/>
    <col min="9490" max="9490" width="14" customWidth="1"/>
    <col min="9491" max="9491" width="14.28515625" customWidth="1"/>
    <col min="9729" max="9729" width="1.28515625" customWidth="1"/>
    <col min="9730" max="9730" width="12.42578125" customWidth="1"/>
    <col min="9731" max="9731" width="12.140625" customWidth="1"/>
    <col min="9732" max="9732" width="6.42578125" customWidth="1"/>
    <col min="9733" max="9733" width="2.5703125" customWidth="1"/>
    <col min="9734" max="9734" width="4" customWidth="1"/>
    <col min="9735" max="9735" width="1.28515625" customWidth="1"/>
    <col min="9736" max="9736" width="6.7109375" customWidth="1"/>
    <col min="9737" max="9737" width="22.42578125" customWidth="1"/>
    <col min="9738" max="9738" width="1.28515625" customWidth="1"/>
    <col min="9739" max="9739" width="6.7109375" customWidth="1"/>
    <col min="9740" max="9740" width="4.28515625" customWidth="1"/>
    <col min="9741" max="9741" width="15.5703125" customWidth="1"/>
    <col min="9742" max="9742" width="17" customWidth="1"/>
    <col min="9743" max="9743" width="17.28515625" customWidth="1"/>
    <col min="9744" max="9744" width="16.28515625" customWidth="1"/>
    <col min="9745" max="9745" width="14.42578125" customWidth="1"/>
    <col min="9746" max="9746" width="14" customWidth="1"/>
    <col min="9747" max="9747" width="14.28515625" customWidth="1"/>
    <col min="9985" max="9985" width="1.28515625" customWidth="1"/>
    <col min="9986" max="9986" width="12.42578125" customWidth="1"/>
    <col min="9987" max="9987" width="12.140625" customWidth="1"/>
    <col min="9988" max="9988" width="6.42578125" customWidth="1"/>
    <col min="9989" max="9989" width="2.5703125" customWidth="1"/>
    <col min="9990" max="9990" width="4" customWidth="1"/>
    <col min="9991" max="9991" width="1.28515625" customWidth="1"/>
    <col min="9992" max="9992" width="6.7109375" customWidth="1"/>
    <col min="9993" max="9993" width="22.42578125" customWidth="1"/>
    <col min="9994" max="9994" width="1.28515625" customWidth="1"/>
    <col min="9995" max="9995" width="6.7109375" customWidth="1"/>
    <col min="9996" max="9996" width="4.28515625" customWidth="1"/>
    <col min="9997" max="9997" width="15.5703125" customWidth="1"/>
    <col min="9998" max="9998" width="17" customWidth="1"/>
    <col min="9999" max="9999" width="17.28515625" customWidth="1"/>
    <col min="10000" max="10000" width="16.28515625" customWidth="1"/>
    <col min="10001" max="10001" width="14.42578125" customWidth="1"/>
    <col min="10002" max="10002" width="14" customWidth="1"/>
    <col min="10003" max="10003" width="14.28515625" customWidth="1"/>
    <col min="10241" max="10241" width="1.28515625" customWidth="1"/>
    <col min="10242" max="10242" width="12.42578125" customWidth="1"/>
    <col min="10243" max="10243" width="12.140625" customWidth="1"/>
    <col min="10244" max="10244" width="6.42578125" customWidth="1"/>
    <col min="10245" max="10245" width="2.5703125" customWidth="1"/>
    <col min="10246" max="10246" width="4" customWidth="1"/>
    <col min="10247" max="10247" width="1.28515625" customWidth="1"/>
    <col min="10248" max="10248" width="6.7109375" customWidth="1"/>
    <col min="10249" max="10249" width="22.42578125" customWidth="1"/>
    <col min="10250" max="10250" width="1.28515625" customWidth="1"/>
    <col min="10251" max="10251" width="6.7109375" customWidth="1"/>
    <col min="10252" max="10252" width="4.28515625" customWidth="1"/>
    <col min="10253" max="10253" width="15.5703125" customWidth="1"/>
    <col min="10254" max="10254" width="17" customWidth="1"/>
    <col min="10255" max="10255" width="17.28515625" customWidth="1"/>
    <col min="10256" max="10256" width="16.28515625" customWidth="1"/>
    <col min="10257" max="10257" width="14.42578125" customWidth="1"/>
    <col min="10258" max="10258" width="14" customWidth="1"/>
    <col min="10259" max="10259" width="14.28515625" customWidth="1"/>
    <col min="10497" max="10497" width="1.28515625" customWidth="1"/>
    <col min="10498" max="10498" width="12.42578125" customWidth="1"/>
    <col min="10499" max="10499" width="12.140625" customWidth="1"/>
    <col min="10500" max="10500" width="6.42578125" customWidth="1"/>
    <col min="10501" max="10501" width="2.5703125" customWidth="1"/>
    <col min="10502" max="10502" width="4" customWidth="1"/>
    <col min="10503" max="10503" width="1.28515625" customWidth="1"/>
    <col min="10504" max="10504" width="6.7109375" customWidth="1"/>
    <col min="10505" max="10505" width="22.42578125" customWidth="1"/>
    <col min="10506" max="10506" width="1.28515625" customWidth="1"/>
    <col min="10507" max="10507" width="6.7109375" customWidth="1"/>
    <col min="10508" max="10508" width="4.28515625" customWidth="1"/>
    <col min="10509" max="10509" width="15.5703125" customWidth="1"/>
    <col min="10510" max="10510" width="17" customWidth="1"/>
    <col min="10511" max="10511" width="17.28515625" customWidth="1"/>
    <col min="10512" max="10512" width="16.28515625" customWidth="1"/>
    <col min="10513" max="10513" width="14.42578125" customWidth="1"/>
    <col min="10514" max="10514" width="14" customWidth="1"/>
    <col min="10515" max="10515" width="14.28515625" customWidth="1"/>
    <col min="10753" max="10753" width="1.28515625" customWidth="1"/>
    <col min="10754" max="10754" width="12.42578125" customWidth="1"/>
    <col min="10755" max="10755" width="12.140625" customWidth="1"/>
    <col min="10756" max="10756" width="6.42578125" customWidth="1"/>
    <col min="10757" max="10757" width="2.5703125" customWidth="1"/>
    <col min="10758" max="10758" width="4" customWidth="1"/>
    <col min="10759" max="10759" width="1.28515625" customWidth="1"/>
    <col min="10760" max="10760" width="6.7109375" customWidth="1"/>
    <col min="10761" max="10761" width="22.42578125" customWidth="1"/>
    <col min="10762" max="10762" width="1.28515625" customWidth="1"/>
    <col min="10763" max="10763" width="6.7109375" customWidth="1"/>
    <col min="10764" max="10764" width="4.28515625" customWidth="1"/>
    <col min="10765" max="10765" width="15.5703125" customWidth="1"/>
    <col min="10766" max="10766" width="17" customWidth="1"/>
    <col min="10767" max="10767" width="17.28515625" customWidth="1"/>
    <col min="10768" max="10768" width="16.28515625" customWidth="1"/>
    <col min="10769" max="10769" width="14.42578125" customWidth="1"/>
    <col min="10770" max="10770" width="14" customWidth="1"/>
    <col min="10771" max="10771" width="14.28515625" customWidth="1"/>
    <col min="11009" max="11009" width="1.28515625" customWidth="1"/>
    <col min="11010" max="11010" width="12.42578125" customWidth="1"/>
    <col min="11011" max="11011" width="12.140625" customWidth="1"/>
    <col min="11012" max="11012" width="6.42578125" customWidth="1"/>
    <col min="11013" max="11013" width="2.5703125" customWidth="1"/>
    <col min="11014" max="11014" width="4" customWidth="1"/>
    <col min="11015" max="11015" width="1.28515625" customWidth="1"/>
    <col min="11016" max="11016" width="6.7109375" customWidth="1"/>
    <col min="11017" max="11017" width="22.42578125" customWidth="1"/>
    <col min="11018" max="11018" width="1.28515625" customWidth="1"/>
    <col min="11019" max="11019" width="6.7109375" customWidth="1"/>
    <col min="11020" max="11020" width="4.28515625" customWidth="1"/>
    <col min="11021" max="11021" width="15.5703125" customWidth="1"/>
    <col min="11022" max="11022" width="17" customWidth="1"/>
    <col min="11023" max="11023" width="17.28515625" customWidth="1"/>
    <col min="11024" max="11024" width="16.28515625" customWidth="1"/>
    <col min="11025" max="11025" width="14.42578125" customWidth="1"/>
    <col min="11026" max="11026" width="14" customWidth="1"/>
    <col min="11027" max="11027" width="14.28515625" customWidth="1"/>
    <col min="11265" max="11265" width="1.28515625" customWidth="1"/>
    <col min="11266" max="11266" width="12.42578125" customWidth="1"/>
    <col min="11267" max="11267" width="12.140625" customWidth="1"/>
    <col min="11268" max="11268" width="6.42578125" customWidth="1"/>
    <col min="11269" max="11269" width="2.5703125" customWidth="1"/>
    <col min="11270" max="11270" width="4" customWidth="1"/>
    <col min="11271" max="11271" width="1.28515625" customWidth="1"/>
    <col min="11272" max="11272" width="6.7109375" customWidth="1"/>
    <col min="11273" max="11273" width="22.42578125" customWidth="1"/>
    <col min="11274" max="11274" width="1.28515625" customWidth="1"/>
    <col min="11275" max="11275" width="6.7109375" customWidth="1"/>
    <col min="11276" max="11276" width="4.28515625" customWidth="1"/>
    <col min="11277" max="11277" width="15.5703125" customWidth="1"/>
    <col min="11278" max="11278" width="17" customWidth="1"/>
    <col min="11279" max="11279" width="17.28515625" customWidth="1"/>
    <col min="11280" max="11280" width="16.28515625" customWidth="1"/>
    <col min="11281" max="11281" width="14.42578125" customWidth="1"/>
    <col min="11282" max="11282" width="14" customWidth="1"/>
    <col min="11283" max="11283" width="14.28515625" customWidth="1"/>
    <col min="11521" max="11521" width="1.28515625" customWidth="1"/>
    <col min="11522" max="11522" width="12.42578125" customWidth="1"/>
    <col min="11523" max="11523" width="12.140625" customWidth="1"/>
    <col min="11524" max="11524" width="6.42578125" customWidth="1"/>
    <col min="11525" max="11525" width="2.5703125" customWidth="1"/>
    <col min="11526" max="11526" width="4" customWidth="1"/>
    <col min="11527" max="11527" width="1.28515625" customWidth="1"/>
    <col min="11528" max="11528" width="6.7109375" customWidth="1"/>
    <col min="11529" max="11529" width="22.42578125" customWidth="1"/>
    <col min="11530" max="11530" width="1.28515625" customWidth="1"/>
    <col min="11531" max="11531" width="6.7109375" customWidth="1"/>
    <col min="11532" max="11532" width="4.28515625" customWidth="1"/>
    <col min="11533" max="11533" width="15.5703125" customWidth="1"/>
    <col min="11534" max="11534" width="17" customWidth="1"/>
    <col min="11535" max="11535" width="17.28515625" customWidth="1"/>
    <col min="11536" max="11536" width="16.28515625" customWidth="1"/>
    <col min="11537" max="11537" width="14.42578125" customWidth="1"/>
    <col min="11538" max="11538" width="14" customWidth="1"/>
    <col min="11539" max="11539" width="14.28515625" customWidth="1"/>
    <col min="11777" max="11777" width="1.28515625" customWidth="1"/>
    <col min="11778" max="11778" width="12.42578125" customWidth="1"/>
    <col min="11779" max="11779" width="12.140625" customWidth="1"/>
    <col min="11780" max="11780" width="6.42578125" customWidth="1"/>
    <col min="11781" max="11781" width="2.5703125" customWidth="1"/>
    <col min="11782" max="11782" width="4" customWidth="1"/>
    <col min="11783" max="11783" width="1.28515625" customWidth="1"/>
    <col min="11784" max="11784" width="6.7109375" customWidth="1"/>
    <col min="11785" max="11785" width="22.42578125" customWidth="1"/>
    <col min="11786" max="11786" width="1.28515625" customWidth="1"/>
    <col min="11787" max="11787" width="6.7109375" customWidth="1"/>
    <col min="11788" max="11788" width="4.28515625" customWidth="1"/>
    <col min="11789" max="11789" width="15.5703125" customWidth="1"/>
    <col min="11790" max="11790" width="17" customWidth="1"/>
    <col min="11791" max="11791" width="17.28515625" customWidth="1"/>
    <col min="11792" max="11792" width="16.28515625" customWidth="1"/>
    <col min="11793" max="11793" width="14.42578125" customWidth="1"/>
    <col min="11794" max="11794" width="14" customWidth="1"/>
    <col min="11795" max="11795" width="14.28515625" customWidth="1"/>
    <col min="12033" max="12033" width="1.28515625" customWidth="1"/>
    <col min="12034" max="12034" width="12.42578125" customWidth="1"/>
    <col min="12035" max="12035" width="12.140625" customWidth="1"/>
    <col min="12036" max="12036" width="6.42578125" customWidth="1"/>
    <col min="12037" max="12037" width="2.5703125" customWidth="1"/>
    <col min="12038" max="12038" width="4" customWidth="1"/>
    <col min="12039" max="12039" width="1.28515625" customWidth="1"/>
    <col min="12040" max="12040" width="6.7109375" customWidth="1"/>
    <col min="12041" max="12041" width="22.42578125" customWidth="1"/>
    <col min="12042" max="12042" width="1.28515625" customWidth="1"/>
    <col min="12043" max="12043" width="6.7109375" customWidth="1"/>
    <col min="12044" max="12044" width="4.28515625" customWidth="1"/>
    <col min="12045" max="12045" width="15.5703125" customWidth="1"/>
    <col min="12046" max="12046" width="17" customWidth="1"/>
    <col min="12047" max="12047" width="17.28515625" customWidth="1"/>
    <col min="12048" max="12048" width="16.28515625" customWidth="1"/>
    <col min="12049" max="12049" width="14.42578125" customWidth="1"/>
    <col min="12050" max="12050" width="14" customWidth="1"/>
    <col min="12051" max="12051" width="14.28515625" customWidth="1"/>
    <col min="12289" max="12289" width="1.28515625" customWidth="1"/>
    <col min="12290" max="12290" width="12.42578125" customWidth="1"/>
    <col min="12291" max="12291" width="12.140625" customWidth="1"/>
    <col min="12292" max="12292" width="6.42578125" customWidth="1"/>
    <col min="12293" max="12293" width="2.5703125" customWidth="1"/>
    <col min="12294" max="12294" width="4" customWidth="1"/>
    <col min="12295" max="12295" width="1.28515625" customWidth="1"/>
    <col min="12296" max="12296" width="6.7109375" customWidth="1"/>
    <col min="12297" max="12297" width="22.42578125" customWidth="1"/>
    <col min="12298" max="12298" width="1.28515625" customWidth="1"/>
    <col min="12299" max="12299" width="6.7109375" customWidth="1"/>
    <col min="12300" max="12300" width="4.28515625" customWidth="1"/>
    <col min="12301" max="12301" width="15.5703125" customWidth="1"/>
    <col min="12302" max="12302" width="17" customWidth="1"/>
    <col min="12303" max="12303" width="17.28515625" customWidth="1"/>
    <col min="12304" max="12304" width="16.28515625" customWidth="1"/>
    <col min="12305" max="12305" width="14.42578125" customWidth="1"/>
    <col min="12306" max="12306" width="14" customWidth="1"/>
    <col min="12307" max="12307" width="14.28515625" customWidth="1"/>
    <col min="12545" max="12545" width="1.28515625" customWidth="1"/>
    <col min="12546" max="12546" width="12.42578125" customWidth="1"/>
    <col min="12547" max="12547" width="12.140625" customWidth="1"/>
    <col min="12548" max="12548" width="6.42578125" customWidth="1"/>
    <col min="12549" max="12549" width="2.5703125" customWidth="1"/>
    <col min="12550" max="12550" width="4" customWidth="1"/>
    <col min="12551" max="12551" width="1.28515625" customWidth="1"/>
    <col min="12552" max="12552" width="6.7109375" customWidth="1"/>
    <col min="12553" max="12553" width="22.42578125" customWidth="1"/>
    <col min="12554" max="12554" width="1.28515625" customWidth="1"/>
    <col min="12555" max="12555" width="6.7109375" customWidth="1"/>
    <col min="12556" max="12556" width="4.28515625" customWidth="1"/>
    <col min="12557" max="12557" width="15.5703125" customWidth="1"/>
    <col min="12558" max="12558" width="17" customWidth="1"/>
    <col min="12559" max="12559" width="17.28515625" customWidth="1"/>
    <col min="12560" max="12560" width="16.28515625" customWidth="1"/>
    <col min="12561" max="12561" width="14.42578125" customWidth="1"/>
    <col min="12562" max="12562" width="14" customWidth="1"/>
    <col min="12563" max="12563" width="14.28515625" customWidth="1"/>
    <col min="12801" max="12801" width="1.28515625" customWidth="1"/>
    <col min="12802" max="12802" width="12.42578125" customWidth="1"/>
    <col min="12803" max="12803" width="12.140625" customWidth="1"/>
    <col min="12804" max="12804" width="6.42578125" customWidth="1"/>
    <col min="12805" max="12805" width="2.5703125" customWidth="1"/>
    <col min="12806" max="12806" width="4" customWidth="1"/>
    <col min="12807" max="12807" width="1.28515625" customWidth="1"/>
    <col min="12808" max="12808" width="6.7109375" customWidth="1"/>
    <col min="12809" max="12809" width="22.42578125" customWidth="1"/>
    <col min="12810" max="12810" width="1.28515625" customWidth="1"/>
    <col min="12811" max="12811" width="6.7109375" customWidth="1"/>
    <col min="12812" max="12812" width="4.28515625" customWidth="1"/>
    <col min="12813" max="12813" width="15.5703125" customWidth="1"/>
    <col min="12814" max="12814" width="17" customWidth="1"/>
    <col min="12815" max="12815" width="17.28515625" customWidth="1"/>
    <col min="12816" max="12816" width="16.28515625" customWidth="1"/>
    <col min="12817" max="12817" width="14.42578125" customWidth="1"/>
    <col min="12818" max="12818" width="14" customWidth="1"/>
    <col min="12819" max="12819" width="14.28515625" customWidth="1"/>
    <col min="13057" max="13057" width="1.28515625" customWidth="1"/>
    <col min="13058" max="13058" width="12.42578125" customWidth="1"/>
    <col min="13059" max="13059" width="12.140625" customWidth="1"/>
    <col min="13060" max="13060" width="6.42578125" customWidth="1"/>
    <col min="13061" max="13061" width="2.5703125" customWidth="1"/>
    <col min="13062" max="13062" width="4" customWidth="1"/>
    <col min="13063" max="13063" width="1.28515625" customWidth="1"/>
    <col min="13064" max="13064" width="6.7109375" customWidth="1"/>
    <col min="13065" max="13065" width="22.42578125" customWidth="1"/>
    <col min="13066" max="13066" width="1.28515625" customWidth="1"/>
    <col min="13067" max="13067" width="6.7109375" customWidth="1"/>
    <col min="13068" max="13068" width="4.28515625" customWidth="1"/>
    <col min="13069" max="13069" width="15.5703125" customWidth="1"/>
    <col min="13070" max="13070" width="17" customWidth="1"/>
    <col min="13071" max="13071" width="17.28515625" customWidth="1"/>
    <col min="13072" max="13072" width="16.28515625" customWidth="1"/>
    <col min="13073" max="13073" width="14.42578125" customWidth="1"/>
    <col min="13074" max="13074" width="14" customWidth="1"/>
    <col min="13075" max="13075" width="14.28515625" customWidth="1"/>
    <col min="13313" max="13313" width="1.28515625" customWidth="1"/>
    <col min="13314" max="13314" width="12.42578125" customWidth="1"/>
    <col min="13315" max="13315" width="12.140625" customWidth="1"/>
    <col min="13316" max="13316" width="6.42578125" customWidth="1"/>
    <col min="13317" max="13317" width="2.5703125" customWidth="1"/>
    <col min="13318" max="13318" width="4" customWidth="1"/>
    <col min="13319" max="13319" width="1.28515625" customWidth="1"/>
    <col min="13320" max="13320" width="6.7109375" customWidth="1"/>
    <col min="13321" max="13321" width="22.42578125" customWidth="1"/>
    <col min="13322" max="13322" width="1.28515625" customWidth="1"/>
    <col min="13323" max="13323" width="6.7109375" customWidth="1"/>
    <col min="13324" max="13324" width="4.28515625" customWidth="1"/>
    <col min="13325" max="13325" width="15.5703125" customWidth="1"/>
    <col min="13326" max="13326" width="17" customWidth="1"/>
    <col min="13327" max="13327" width="17.28515625" customWidth="1"/>
    <col min="13328" max="13328" width="16.28515625" customWidth="1"/>
    <col min="13329" max="13329" width="14.42578125" customWidth="1"/>
    <col min="13330" max="13330" width="14" customWidth="1"/>
    <col min="13331" max="13331" width="14.28515625" customWidth="1"/>
    <col min="13569" max="13569" width="1.28515625" customWidth="1"/>
    <col min="13570" max="13570" width="12.42578125" customWidth="1"/>
    <col min="13571" max="13571" width="12.140625" customWidth="1"/>
    <col min="13572" max="13572" width="6.42578125" customWidth="1"/>
    <col min="13573" max="13573" width="2.5703125" customWidth="1"/>
    <col min="13574" max="13574" width="4" customWidth="1"/>
    <col min="13575" max="13575" width="1.28515625" customWidth="1"/>
    <col min="13576" max="13576" width="6.7109375" customWidth="1"/>
    <col min="13577" max="13577" width="22.42578125" customWidth="1"/>
    <col min="13578" max="13578" width="1.28515625" customWidth="1"/>
    <col min="13579" max="13579" width="6.7109375" customWidth="1"/>
    <col min="13580" max="13580" width="4.28515625" customWidth="1"/>
    <col min="13581" max="13581" width="15.5703125" customWidth="1"/>
    <col min="13582" max="13582" width="17" customWidth="1"/>
    <col min="13583" max="13583" width="17.28515625" customWidth="1"/>
    <col min="13584" max="13584" width="16.28515625" customWidth="1"/>
    <col min="13585" max="13585" width="14.42578125" customWidth="1"/>
    <col min="13586" max="13586" width="14" customWidth="1"/>
    <col min="13587" max="13587" width="14.28515625" customWidth="1"/>
    <col min="13825" max="13825" width="1.28515625" customWidth="1"/>
    <col min="13826" max="13826" width="12.42578125" customWidth="1"/>
    <col min="13827" max="13827" width="12.140625" customWidth="1"/>
    <col min="13828" max="13828" width="6.42578125" customWidth="1"/>
    <col min="13829" max="13829" width="2.5703125" customWidth="1"/>
    <col min="13830" max="13830" width="4" customWidth="1"/>
    <col min="13831" max="13831" width="1.28515625" customWidth="1"/>
    <col min="13832" max="13832" width="6.7109375" customWidth="1"/>
    <col min="13833" max="13833" width="22.42578125" customWidth="1"/>
    <col min="13834" max="13834" width="1.28515625" customWidth="1"/>
    <col min="13835" max="13835" width="6.7109375" customWidth="1"/>
    <col min="13836" max="13836" width="4.28515625" customWidth="1"/>
    <col min="13837" max="13837" width="15.5703125" customWidth="1"/>
    <col min="13838" max="13838" width="17" customWidth="1"/>
    <col min="13839" max="13839" width="17.28515625" customWidth="1"/>
    <col min="13840" max="13840" width="16.28515625" customWidth="1"/>
    <col min="13841" max="13841" width="14.42578125" customWidth="1"/>
    <col min="13842" max="13842" width="14" customWidth="1"/>
    <col min="13843" max="13843" width="14.28515625" customWidth="1"/>
    <col min="14081" max="14081" width="1.28515625" customWidth="1"/>
    <col min="14082" max="14082" width="12.42578125" customWidth="1"/>
    <col min="14083" max="14083" width="12.140625" customWidth="1"/>
    <col min="14084" max="14084" width="6.42578125" customWidth="1"/>
    <col min="14085" max="14085" width="2.5703125" customWidth="1"/>
    <col min="14086" max="14086" width="4" customWidth="1"/>
    <col min="14087" max="14087" width="1.28515625" customWidth="1"/>
    <col min="14088" max="14088" width="6.7109375" customWidth="1"/>
    <col min="14089" max="14089" width="22.42578125" customWidth="1"/>
    <col min="14090" max="14090" width="1.28515625" customWidth="1"/>
    <col min="14091" max="14091" width="6.7109375" customWidth="1"/>
    <col min="14092" max="14092" width="4.28515625" customWidth="1"/>
    <col min="14093" max="14093" width="15.5703125" customWidth="1"/>
    <col min="14094" max="14094" width="17" customWidth="1"/>
    <col min="14095" max="14095" width="17.28515625" customWidth="1"/>
    <col min="14096" max="14096" width="16.28515625" customWidth="1"/>
    <col min="14097" max="14097" width="14.42578125" customWidth="1"/>
    <col min="14098" max="14098" width="14" customWidth="1"/>
    <col min="14099" max="14099" width="14.28515625" customWidth="1"/>
    <col min="14337" max="14337" width="1.28515625" customWidth="1"/>
    <col min="14338" max="14338" width="12.42578125" customWidth="1"/>
    <col min="14339" max="14339" width="12.140625" customWidth="1"/>
    <col min="14340" max="14340" width="6.42578125" customWidth="1"/>
    <col min="14341" max="14341" width="2.5703125" customWidth="1"/>
    <col min="14342" max="14342" width="4" customWidth="1"/>
    <col min="14343" max="14343" width="1.28515625" customWidth="1"/>
    <col min="14344" max="14344" width="6.7109375" customWidth="1"/>
    <col min="14345" max="14345" width="22.42578125" customWidth="1"/>
    <col min="14346" max="14346" width="1.28515625" customWidth="1"/>
    <col min="14347" max="14347" width="6.7109375" customWidth="1"/>
    <col min="14348" max="14348" width="4.28515625" customWidth="1"/>
    <col min="14349" max="14349" width="15.5703125" customWidth="1"/>
    <col min="14350" max="14350" width="17" customWidth="1"/>
    <col min="14351" max="14351" width="17.28515625" customWidth="1"/>
    <col min="14352" max="14352" width="16.28515625" customWidth="1"/>
    <col min="14353" max="14353" width="14.42578125" customWidth="1"/>
    <col min="14354" max="14354" width="14" customWidth="1"/>
    <col min="14355" max="14355" width="14.28515625" customWidth="1"/>
    <col min="14593" max="14593" width="1.28515625" customWidth="1"/>
    <col min="14594" max="14594" width="12.42578125" customWidth="1"/>
    <col min="14595" max="14595" width="12.140625" customWidth="1"/>
    <col min="14596" max="14596" width="6.42578125" customWidth="1"/>
    <col min="14597" max="14597" width="2.5703125" customWidth="1"/>
    <col min="14598" max="14598" width="4" customWidth="1"/>
    <col min="14599" max="14599" width="1.28515625" customWidth="1"/>
    <col min="14600" max="14600" width="6.7109375" customWidth="1"/>
    <col min="14601" max="14601" width="22.42578125" customWidth="1"/>
    <col min="14602" max="14602" width="1.28515625" customWidth="1"/>
    <col min="14603" max="14603" width="6.7109375" customWidth="1"/>
    <col min="14604" max="14604" width="4.28515625" customWidth="1"/>
    <col min="14605" max="14605" width="15.5703125" customWidth="1"/>
    <col min="14606" max="14606" width="17" customWidth="1"/>
    <col min="14607" max="14607" width="17.28515625" customWidth="1"/>
    <col min="14608" max="14608" width="16.28515625" customWidth="1"/>
    <col min="14609" max="14609" width="14.42578125" customWidth="1"/>
    <col min="14610" max="14610" width="14" customWidth="1"/>
    <col min="14611" max="14611" width="14.28515625" customWidth="1"/>
    <col min="14849" max="14849" width="1.28515625" customWidth="1"/>
    <col min="14850" max="14850" width="12.42578125" customWidth="1"/>
    <col min="14851" max="14851" width="12.140625" customWidth="1"/>
    <col min="14852" max="14852" width="6.42578125" customWidth="1"/>
    <col min="14853" max="14853" width="2.5703125" customWidth="1"/>
    <col min="14854" max="14854" width="4" customWidth="1"/>
    <col min="14855" max="14855" width="1.28515625" customWidth="1"/>
    <col min="14856" max="14856" width="6.7109375" customWidth="1"/>
    <col min="14857" max="14857" width="22.42578125" customWidth="1"/>
    <col min="14858" max="14858" width="1.28515625" customWidth="1"/>
    <col min="14859" max="14859" width="6.7109375" customWidth="1"/>
    <col min="14860" max="14860" width="4.28515625" customWidth="1"/>
    <col min="14861" max="14861" width="15.5703125" customWidth="1"/>
    <col min="14862" max="14862" width="17" customWidth="1"/>
    <col min="14863" max="14863" width="17.28515625" customWidth="1"/>
    <col min="14864" max="14864" width="16.28515625" customWidth="1"/>
    <col min="14865" max="14865" width="14.42578125" customWidth="1"/>
    <col min="14866" max="14866" width="14" customWidth="1"/>
    <col min="14867" max="14867" width="14.28515625" customWidth="1"/>
    <col min="15105" max="15105" width="1.28515625" customWidth="1"/>
    <col min="15106" max="15106" width="12.42578125" customWidth="1"/>
    <col min="15107" max="15107" width="12.140625" customWidth="1"/>
    <col min="15108" max="15108" width="6.42578125" customWidth="1"/>
    <col min="15109" max="15109" width="2.5703125" customWidth="1"/>
    <col min="15110" max="15110" width="4" customWidth="1"/>
    <col min="15111" max="15111" width="1.28515625" customWidth="1"/>
    <col min="15112" max="15112" width="6.7109375" customWidth="1"/>
    <col min="15113" max="15113" width="22.42578125" customWidth="1"/>
    <col min="15114" max="15114" width="1.28515625" customWidth="1"/>
    <col min="15115" max="15115" width="6.7109375" customWidth="1"/>
    <col min="15116" max="15116" width="4.28515625" customWidth="1"/>
    <col min="15117" max="15117" width="15.5703125" customWidth="1"/>
    <col min="15118" max="15118" width="17" customWidth="1"/>
    <col min="15119" max="15119" width="17.28515625" customWidth="1"/>
    <col min="15120" max="15120" width="16.28515625" customWidth="1"/>
    <col min="15121" max="15121" width="14.42578125" customWidth="1"/>
    <col min="15122" max="15122" width="14" customWidth="1"/>
    <col min="15123" max="15123" width="14.28515625" customWidth="1"/>
    <col min="15361" max="15361" width="1.28515625" customWidth="1"/>
    <col min="15362" max="15362" width="12.42578125" customWidth="1"/>
    <col min="15363" max="15363" width="12.140625" customWidth="1"/>
    <col min="15364" max="15364" width="6.42578125" customWidth="1"/>
    <col min="15365" max="15365" width="2.5703125" customWidth="1"/>
    <col min="15366" max="15366" width="4" customWidth="1"/>
    <col min="15367" max="15367" width="1.28515625" customWidth="1"/>
    <col min="15368" max="15368" width="6.7109375" customWidth="1"/>
    <col min="15369" max="15369" width="22.42578125" customWidth="1"/>
    <col min="15370" max="15370" width="1.28515625" customWidth="1"/>
    <col min="15371" max="15371" width="6.7109375" customWidth="1"/>
    <col min="15372" max="15372" width="4.28515625" customWidth="1"/>
    <col min="15373" max="15373" width="15.5703125" customWidth="1"/>
    <col min="15374" max="15374" width="17" customWidth="1"/>
    <col min="15375" max="15375" width="17.28515625" customWidth="1"/>
    <col min="15376" max="15376" width="16.28515625" customWidth="1"/>
    <col min="15377" max="15377" width="14.42578125" customWidth="1"/>
    <col min="15378" max="15378" width="14" customWidth="1"/>
    <col min="15379" max="15379" width="14.28515625" customWidth="1"/>
    <col min="15617" max="15617" width="1.28515625" customWidth="1"/>
    <col min="15618" max="15618" width="12.42578125" customWidth="1"/>
    <col min="15619" max="15619" width="12.140625" customWidth="1"/>
    <col min="15620" max="15620" width="6.42578125" customWidth="1"/>
    <col min="15621" max="15621" width="2.5703125" customWidth="1"/>
    <col min="15622" max="15622" width="4" customWidth="1"/>
    <col min="15623" max="15623" width="1.28515625" customWidth="1"/>
    <col min="15624" max="15624" width="6.7109375" customWidth="1"/>
    <col min="15625" max="15625" width="22.42578125" customWidth="1"/>
    <col min="15626" max="15626" width="1.28515625" customWidth="1"/>
    <col min="15627" max="15627" width="6.7109375" customWidth="1"/>
    <col min="15628" max="15628" width="4.28515625" customWidth="1"/>
    <col min="15629" max="15629" width="15.5703125" customWidth="1"/>
    <col min="15630" max="15630" width="17" customWidth="1"/>
    <col min="15631" max="15631" width="17.28515625" customWidth="1"/>
    <col min="15632" max="15632" width="16.28515625" customWidth="1"/>
    <col min="15633" max="15633" width="14.42578125" customWidth="1"/>
    <col min="15634" max="15634" width="14" customWidth="1"/>
    <col min="15635" max="15635" width="14.28515625" customWidth="1"/>
    <col min="15873" max="15873" width="1.28515625" customWidth="1"/>
    <col min="15874" max="15874" width="12.42578125" customWidth="1"/>
    <col min="15875" max="15875" width="12.140625" customWidth="1"/>
    <col min="15876" max="15876" width="6.42578125" customWidth="1"/>
    <col min="15877" max="15877" width="2.5703125" customWidth="1"/>
    <col min="15878" max="15878" width="4" customWidth="1"/>
    <col min="15879" max="15879" width="1.28515625" customWidth="1"/>
    <col min="15880" max="15880" width="6.7109375" customWidth="1"/>
    <col min="15881" max="15881" width="22.42578125" customWidth="1"/>
    <col min="15882" max="15882" width="1.28515625" customWidth="1"/>
    <col min="15883" max="15883" width="6.7109375" customWidth="1"/>
    <col min="15884" max="15884" width="4.28515625" customWidth="1"/>
    <col min="15885" max="15885" width="15.5703125" customWidth="1"/>
    <col min="15886" max="15886" width="17" customWidth="1"/>
    <col min="15887" max="15887" width="17.28515625" customWidth="1"/>
    <col min="15888" max="15888" width="16.28515625" customWidth="1"/>
    <col min="15889" max="15889" width="14.42578125" customWidth="1"/>
    <col min="15890" max="15890" width="14" customWidth="1"/>
    <col min="15891" max="15891" width="14.28515625" customWidth="1"/>
    <col min="16129" max="16129" width="1.28515625" customWidth="1"/>
    <col min="16130" max="16130" width="12.42578125" customWidth="1"/>
    <col min="16131" max="16131" width="12.140625" customWidth="1"/>
    <col min="16132" max="16132" width="6.42578125" customWidth="1"/>
    <col min="16133" max="16133" width="2.5703125" customWidth="1"/>
    <col min="16134" max="16134" width="4" customWidth="1"/>
    <col min="16135" max="16135" width="1.28515625" customWidth="1"/>
    <col min="16136" max="16136" width="6.7109375" customWidth="1"/>
    <col min="16137" max="16137" width="22.42578125" customWidth="1"/>
    <col min="16138" max="16138" width="1.28515625" customWidth="1"/>
    <col min="16139" max="16139" width="6.7109375" customWidth="1"/>
    <col min="16140" max="16140" width="4.28515625" customWidth="1"/>
    <col min="16141" max="16141" width="15.5703125" customWidth="1"/>
    <col min="16142" max="16142" width="17" customWidth="1"/>
    <col min="16143" max="16143" width="17.28515625" customWidth="1"/>
    <col min="16144" max="16144" width="16.28515625" customWidth="1"/>
    <col min="16145" max="16145" width="14.42578125" customWidth="1"/>
    <col min="16146" max="16146" width="14" customWidth="1"/>
    <col min="16147" max="16147" width="14.28515625" customWidth="1"/>
  </cols>
  <sheetData>
    <row r="1" spans="2:19" ht="7.15" customHeight="1" x14ac:dyDescent="0.25"/>
    <row r="2" spans="2:19" x14ac:dyDescent="0.25">
      <c r="B2" s="212" t="s">
        <v>83</v>
      </c>
      <c r="C2" s="213"/>
      <c r="D2" s="213"/>
      <c r="E2" s="213"/>
      <c r="F2" s="213"/>
      <c r="G2" s="213"/>
      <c r="H2" s="213"/>
      <c r="M2" s="214"/>
      <c r="N2" s="214"/>
      <c r="O2" s="214"/>
      <c r="P2" s="214"/>
      <c r="Q2" s="213"/>
    </row>
    <row r="3" spans="2:19" x14ac:dyDescent="0.25">
      <c r="B3" s="212" t="s">
        <v>84</v>
      </c>
      <c r="C3" s="213"/>
      <c r="D3" s="213"/>
      <c r="E3" s="213"/>
      <c r="L3" s="214"/>
      <c r="M3" s="213"/>
      <c r="N3" s="213"/>
      <c r="O3" s="213"/>
      <c r="P3" s="213"/>
      <c r="Q3" s="213"/>
    </row>
    <row r="4" spans="2:19" ht="12.75" customHeight="1" x14ac:dyDescent="0.25">
      <c r="B4" s="212" t="s">
        <v>85</v>
      </c>
      <c r="C4" s="213"/>
      <c r="D4" s="213"/>
      <c r="H4" s="215" t="s">
        <v>104</v>
      </c>
      <c r="I4" s="215"/>
      <c r="J4" s="215"/>
      <c r="K4" s="215"/>
      <c r="L4" s="215"/>
      <c r="M4" s="215"/>
      <c r="N4" s="215"/>
      <c r="O4" s="215"/>
      <c r="P4" s="215"/>
    </row>
    <row r="5" spans="2:19" ht="6" customHeight="1" x14ac:dyDescent="0.25">
      <c r="H5" s="215"/>
      <c r="I5" s="215"/>
      <c r="J5" s="215"/>
      <c r="K5" s="215"/>
      <c r="L5" s="215"/>
      <c r="M5" s="215"/>
      <c r="N5" s="215"/>
      <c r="O5" s="215"/>
      <c r="P5" s="215"/>
    </row>
    <row r="6" spans="2:19" ht="22.5" customHeight="1" x14ac:dyDescent="0.25"/>
    <row r="7" spans="2:19" x14ac:dyDescent="0.25">
      <c r="B7" s="82"/>
      <c r="C7" s="83"/>
      <c r="D7" s="8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  <c r="R7" s="85"/>
      <c r="S7" s="85"/>
    </row>
    <row r="8" spans="2:19" x14ac:dyDescent="0.25">
      <c r="B8" s="86"/>
      <c r="C8" s="87"/>
      <c r="D8" s="87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8"/>
      <c r="R8" s="88"/>
      <c r="S8" s="88"/>
    </row>
    <row r="9" spans="2:19" ht="15" customHeight="1" x14ac:dyDescent="0.25">
      <c r="B9" s="202" t="s">
        <v>105</v>
      </c>
      <c r="C9" s="202" t="s">
        <v>106</v>
      </c>
      <c r="D9" s="204" t="s">
        <v>107</v>
      </c>
      <c r="E9" s="205"/>
      <c r="F9" s="205"/>
      <c r="G9" s="205"/>
      <c r="H9" s="205"/>
      <c r="I9" s="205"/>
      <c r="J9" s="205"/>
      <c r="K9" s="205"/>
      <c r="L9" s="205"/>
      <c r="M9" s="208" t="s">
        <v>108</v>
      </c>
      <c r="N9" s="209"/>
      <c r="O9" s="210" t="s">
        <v>109</v>
      </c>
      <c r="P9" s="211"/>
      <c r="Q9" s="89" t="s">
        <v>110</v>
      </c>
      <c r="R9" s="89" t="s">
        <v>111</v>
      </c>
      <c r="S9" s="90" t="s">
        <v>112</v>
      </c>
    </row>
    <row r="10" spans="2:19" ht="12.75" customHeight="1" x14ac:dyDescent="0.25">
      <c r="B10" s="203"/>
      <c r="C10" s="203"/>
      <c r="D10" s="206"/>
      <c r="E10" s="207"/>
      <c r="F10" s="207"/>
      <c r="G10" s="207"/>
      <c r="H10" s="207"/>
      <c r="I10" s="207"/>
      <c r="J10" s="207"/>
      <c r="K10" s="207"/>
      <c r="L10" s="207"/>
      <c r="M10" s="91" t="s">
        <v>56</v>
      </c>
      <c r="N10" s="91" t="s">
        <v>57</v>
      </c>
      <c r="O10" s="91" t="s">
        <v>56</v>
      </c>
      <c r="P10" s="91" t="s">
        <v>57</v>
      </c>
      <c r="Q10" s="92" t="s">
        <v>57</v>
      </c>
      <c r="R10" s="92" t="s">
        <v>57</v>
      </c>
      <c r="S10" s="93" t="s">
        <v>57</v>
      </c>
    </row>
    <row r="11" spans="2:19" ht="18" customHeight="1" x14ac:dyDescent="0.25">
      <c r="B11" s="171" t="s">
        <v>113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94">
        <f t="shared" ref="M11:S14" si="0">SUM(M12)</f>
        <v>3058226</v>
      </c>
      <c r="N11" s="94">
        <f t="shared" si="0"/>
        <v>405896.34348662815</v>
      </c>
      <c r="O11" s="94">
        <f t="shared" si="0"/>
        <v>5870085</v>
      </c>
      <c r="P11" s="94">
        <f t="shared" si="0"/>
        <v>779094.16683257022</v>
      </c>
      <c r="Q11" s="94">
        <f t="shared" si="0"/>
        <v>1554851</v>
      </c>
      <c r="R11" s="94">
        <f t="shared" si="0"/>
        <v>1554851</v>
      </c>
      <c r="S11" s="95">
        <f t="shared" si="0"/>
        <v>1554851</v>
      </c>
    </row>
    <row r="12" spans="2:19" ht="15.75" customHeight="1" x14ac:dyDescent="0.25">
      <c r="B12" s="171" t="s">
        <v>114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94">
        <f t="shared" si="0"/>
        <v>3058226</v>
      </c>
      <c r="N12" s="94">
        <f t="shared" si="0"/>
        <v>405896.34348662815</v>
      </c>
      <c r="O12" s="94">
        <f t="shared" si="0"/>
        <v>5870085</v>
      </c>
      <c r="P12" s="94">
        <f t="shared" si="0"/>
        <v>779094.16683257022</v>
      </c>
      <c r="Q12" s="94">
        <f t="shared" si="0"/>
        <v>1554851</v>
      </c>
      <c r="R12" s="94">
        <f t="shared" si="0"/>
        <v>1554851</v>
      </c>
      <c r="S12" s="95">
        <f t="shared" si="0"/>
        <v>1554851</v>
      </c>
    </row>
    <row r="13" spans="2:19" ht="16.5" customHeight="1" x14ac:dyDescent="0.25">
      <c r="B13" s="171" t="s">
        <v>115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94">
        <f t="shared" si="0"/>
        <v>3058226</v>
      </c>
      <c r="N13" s="94">
        <f t="shared" si="0"/>
        <v>405896.34348662815</v>
      </c>
      <c r="O13" s="94">
        <f t="shared" si="0"/>
        <v>5870085</v>
      </c>
      <c r="P13" s="94">
        <f t="shared" si="0"/>
        <v>779094.16683257022</v>
      </c>
      <c r="Q13" s="94">
        <f t="shared" si="0"/>
        <v>1554851</v>
      </c>
      <c r="R13" s="94">
        <f t="shared" si="0"/>
        <v>1554851</v>
      </c>
      <c r="S13" s="95">
        <f t="shared" si="0"/>
        <v>1554851</v>
      </c>
    </row>
    <row r="14" spans="2:19" ht="18.75" customHeight="1" x14ac:dyDescent="0.25">
      <c r="B14" s="171" t="s">
        <v>116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94">
        <f t="shared" si="0"/>
        <v>3058226</v>
      </c>
      <c r="N14" s="94">
        <f t="shared" si="0"/>
        <v>405896.34348662815</v>
      </c>
      <c r="O14" s="94">
        <f t="shared" si="0"/>
        <v>5870085</v>
      </c>
      <c r="P14" s="94">
        <f t="shared" si="0"/>
        <v>779094.16683257022</v>
      </c>
      <c r="Q14" s="94">
        <f t="shared" si="0"/>
        <v>1554851</v>
      </c>
      <c r="R14" s="94">
        <f t="shared" si="0"/>
        <v>1554851</v>
      </c>
      <c r="S14" s="95">
        <f t="shared" si="0"/>
        <v>1554851</v>
      </c>
    </row>
    <row r="15" spans="2:19" ht="18" customHeight="1" x14ac:dyDescent="0.25">
      <c r="B15" s="171" t="s">
        <v>117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94">
        <f>SUM(M16+M80+M131+M154+M167)</f>
        <v>3058226</v>
      </c>
      <c r="N15" s="94">
        <f t="shared" ref="N15:P15" si="1">SUM(N16+N80+N131+N154+N167)</f>
        <v>405896.34348662815</v>
      </c>
      <c r="O15" s="94">
        <f t="shared" si="1"/>
        <v>5870085</v>
      </c>
      <c r="P15" s="94">
        <f t="shared" si="1"/>
        <v>779094.16683257022</v>
      </c>
      <c r="Q15" s="94">
        <f>SUM(Q16+Q80+Q131+Q154+Q167+Q171)</f>
        <v>1554851</v>
      </c>
      <c r="R15" s="94">
        <f t="shared" ref="R15:S15" si="2">SUM(R16+R80+R131+R154+R167+R171)</f>
        <v>1554851</v>
      </c>
      <c r="S15" s="94">
        <f t="shared" si="2"/>
        <v>1554851</v>
      </c>
    </row>
    <row r="16" spans="2:19" ht="18" customHeight="1" x14ac:dyDescent="0.25">
      <c r="B16" s="171" t="s">
        <v>118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94">
        <f>SUM(M17+M47+M68+M73+M78)</f>
        <v>1589870</v>
      </c>
      <c r="N16" s="94">
        <f t="shared" ref="N16:S16" si="3">SUM(N17+N47+N68+N73+N78)</f>
        <v>211012.01141416153</v>
      </c>
      <c r="O16" s="94">
        <f t="shared" si="3"/>
        <v>1883285</v>
      </c>
      <c r="P16" s="94">
        <f t="shared" si="3"/>
        <v>249954.87424513901</v>
      </c>
      <c r="Q16" s="94">
        <f>SUM(Q17+Q47+Q68+Q73+Q78)</f>
        <v>264900</v>
      </c>
      <c r="R16" s="94">
        <f t="shared" si="3"/>
        <v>264900</v>
      </c>
      <c r="S16" s="94">
        <f t="shared" si="3"/>
        <v>264900</v>
      </c>
    </row>
    <row r="17" spans="2:19" ht="18" customHeight="1" x14ac:dyDescent="0.25">
      <c r="B17" s="166" t="s">
        <v>119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107">
        <f>SUM(M18+M22+M44)</f>
        <v>1379388</v>
      </c>
      <c r="N17" s="107">
        <f t="shared" ref="N17:S17" si="4">SUM(N18+N22+N44)</f>
        <v>183076.24925343422</v>
      </c>
      <c r="O17" s="107">
        <f t="shared" si="4"/>
        <v>1662460</v>
      </c>
      <c r="P17" s="107">
        <f t="shared" si="4"/>
        <v>220646.36007697921</v>
      </c>
      <c r="Q17" s="107">
        <f>SUM(Q18+Q22+Q44)</f>
        <v>234820</v>
      </c>
      <c r="R17" s="107">
        <f t="shared" si="4"/>
        <v>234820</v>
      </c>
      <c r="S17" s="107">
        <f t="shared" si="4"/>
        <v>234820</v>
      </c>
    </row>
    <row r="18" spans="2:19" ht="14.25" customHeight="1" x14ac:dyDescent="0.25">
      <c r="B18" s="96">
        <v>31</v>
      </c>
      <c r="C18" s="97"/>
      <c r="D18" s="168" t="s">
        <v>24</v>
      </c>
      <c r="E18" s="169"/>
      <c r="F18" s="169"/>
      <c r="G18" s="169"/>
      <c r="H18" s="169"/>
      <c r="I18" s="169"/>
      <c r="J18" s="169"/>
      <c r="K18" s="169"/>
      <c r="L18" s="170"/>
      <c r="M18" s="98">
        <f>SUM(M19:M21)</f>
        <v>1109962</v>
      </c>
      <c r="N18" s="98">
        <f t="shared" ref="N18:S18" si="5">SUM(N19:N21)</f>
        <v>147317.27387351517</v>
      </c>
      <c r="O18" s="98">
        <f t="shared" si="5"/>
        <v>1321160</v>
      </c>
      <c r="P18" s="98">
        <f t="shared" si="5"/>
        <v>175348.06556506734</v>
      </c>
      <c r="Q18" s="98">
        <f t="shared" si="5"/>
        <v>181680</v>
      </c>
      <c r="R18" s="98">
        <f t="shared" si="5"/>
        <v>181680</v>
      </c>
      <c r="S18" s="98">
        <f t="shared" si="5"/>
        <v>181680</v>
      </c>
    </row>
    <row r="19" spans="2:19" x14ac:dyDescent="0.25">
      <c r="B19" s="120" t="s">
        <v>120</v>
      </c>
      <c r="C19" s="120"/>
      <c r="D19" s="164" t="s">
        <v>121</v>
      </c>
      <c r="E19" s="165"/>
      <c r="F19" s="165"/>
      <c r="G19" s="165"/>
      <c r="H19" s="165"/>
      <c r="I19" s="165"/>
      <c r="J19" s="165"/>
      <c r="K19" s="165"/>
      <c r="L19" s="165"/>
      <c r="M19" s="67">
        <v>934997</v>
      </c>
      <c r="N19" s="67">
        <f>SUM(M19)/7.5345</f>
        <v>124095.42769925011</v>
      </c>
      <c r="O19" s="100">
        <v>1104000</v>
      </c>
      <c r="P19" s="67">
        <f>SUM(O19)/7.5345</f>
        <v>146525.98048974716</v>
      </c>
      <c r="Q19" s="100">
        <v>153250</v>
      </c>
      <c r="R19" s="100">
        <v>153250</v>
      </c>
      <c r="S19" s="100">
        <v>153250</v>
      </c>
    </row>
    <row r="20" spans="2:19" x14ac:dyDescent="0.25">
      <c r="B20" s="120" t="s">
        <v>122</v>
      </c>
      <c r="C20" s="120"/>
      <c r="D20" s="164" t="s">
        <v>123</v>
      </c>
      <c r="E20" s="165"/>
      <c r="F20" s="165"/>
      <c r="G20" s="165"/>
      <c r="H20" s="165"/>
      <c r="I20" s="165"/>
      <c r="J20" s="165"/>
      <c r="K20" s="165"/>
      <c r="L20" s="165"/>
      <c r="M20" s="67">
        <v>20692</v>
      </c>
      <c r="N20" s="67">
        <f t="shared" ref="N20:N46" si="6">SUM(M20)/7.5345</f>
        <v>2746.300351715442</v>
      </c>
      <c r="O20" s="100">
        <v>35000</v>
      </c>
      <c r="P20" s="67">
        <f t="shared" ref="P20:P46" si="7">SUM(O20)/7.5345</f>
        <v>4645.298294511912</v>
      </c>
      <c r="Q20" s="100">
        <v>3140</v>
      </c>
      <c r="R20" s="100">
        <v>3140</v>
      </c>
      <c r="S20" s="100">
        <v>3140</v>
      </c>
    </row>
    <row r="21" spans="2:19" x14ac:dyDescent="0.25">
      <c r="B21" s="120" t="s">
        <v>124</v>
      </c>
      <c r="C21" s="120"/>
      <c r="D21" s="164" t="s">
        <v>125</v>
      </c>
      <c r="E21" s="165"/>
      <c r="F21" s="165"/>
      <c r="G21" s="165"/>
      <c r="H21" s="165"/>
      <c r="I21" s="165"/>
      <c r="J21" s="165"/>
      <c r="K21" s="165"/>
      <c r="L21" s="165"/>
      <c r="M21" s="67">
        <v>154273</v>
      </c>
      <c r="N21" s="67">
        <f t="shared" si="6"/>
        <v>20475.545822549604</v>
      </c>
      <c r="O21" s="100">
        <v>182160</v>
      </c>
      <c r="P21" s="67">
        <f t="shared" si="7"/>
        <v>24176.786780808281</v>
      </c>
      <c r="Q21" s="100">
        <v>25290</v>
      </c>
      <c r="R21" s="100">
        <v>25290</v>
      </c>
      <c r="S21" s="100">
        <v>25290</v>
      </c>
    </row>
    <row r="22" spans="2:19" x14ac:dyDescent="0.25">
      <c r="B22" s="121">
        <v>32</v>
      </c>
      <c r="C22" s="121"/>
      <c r="D22" s="198" t="s">
        <v>34</v>
      </c>
      <c r="E22" s="199"/>
      <c r="F22" s="199"/>
      <c r="G22" s="199"/>
      <c r="H22" s="199"/>
      <c r="I22" s="199"/>
      <c r="J22" s="199"/>
      <c r="K22" s="199"/>
      <c r="L22" s="200"/>
      <c r="M22" s="101">
        <f>SUM(M23:M43)</f>
        <v>269194</v>
      </c>
      <c r="N22" s="101">
        <f t="shared" ref="N22:S22" si="8">SUM(N23:N43)</f>
        <v>35728.183688366837</v>
      </c>
      <c r="O22" s="101">
        <f t="shared" si="8"/>
        <v>340600</v>
      </c>
      <c r="P22" s="101">
        <f t="shared" si="8"/>
        <v>45205.388546021633</v>
      </c>
      <c r="Q22" s="101">
        <f t="shared" si="8"/>
        <v>52990</v>
      </c>
      <c r="R22" s="101">
        <f t="shared" si="8"/>
        <v>52990</v>
      </c>
      <c r="S22" s="101">
        <f t="shared" si="8"/>
        <v>52990</v>
      </c>
    </row>
    <row r="23" spans="2:19" x14ac:dyDescent="0.25">
      <c r="B23" s="122">
        <v>3211</v>
      </c>
      <c r="C23" s="120"/>
      <c r="D23" s="175" t="s">
        <v>126</v>
      </c>
      <c r="E23" s="176"/>
      <c r="F23" s="176"/>
      <c r="G23" s="176"/>
      <c r="H23" s="176"/>
      <c r="I23" s="176"/>
      <c r="J23" s="176"/>
      <c r="K23" s="176"/>
      <c r="L23" s="176"/>
      <c r="M23" s="102">
        <v>2732</v>
      </c>
      <c r="N23" s="67">
        <f t="shared" si="6"/>
        <v>362.59871258875836</v>
      </c>
      <c r="O23" s="103">
        <v>5000</v>
      </c>
      <c r="P23" s="67">
        <f t="shared" si="7"/>
        <v>663.61404207313024</v>
      </c>
      <c r="Q23" s="103">
        <v>670</v>
      </c>
      <c r="R23" s="103">
        <v>670</v>
      </c>
      <c r="S23" s="103">
        <v>670</v>
      </c>
    </row>
    <row r="24" spans="2:19" x14ac:dyDescent="0.25">
      <c r="B24" s="120" t="s">
        <v>127</v>
      </c>
      <c r="C24" s="120"/>
      <c r="D24" s="164" t="s">
        <v>128</v>
      </c>
      <c r="E24" s="165"/>
      <c r="F24" s="165"/>
      <c r="G24" s="165"/>
      <c r="H24" s="165"/>
      <c r="I24" s="165"/>
      <c r="J24" s="165"/>
      <c r="K24" s="165"/>
      <c r="L24" s="165"/>
      <c r="M24" s="104">
        <v>58243</v>
      </c>
      <c r="N24" s="67">
        <f t="shared" si="6"/>
        <v>7730.1745304930646</v>
      </c>
      <c r="O24" s="100">
        <v>80000</v>
      </c>
      <c r="P24" s="67">
        <f t="shared" si="7"/>
        <v>10617.824673170084</v>
      </c>
      <c r="Q24" s="100">
        <v>15590</v>
      </c>
      <c r="R24" s="100">
        <v>15590</v>
      </c>
      <c r="S24" s="100">
        <v>15590</v>
      </c>
    </row>
    <row r="25" spans="2:19" x14ac:dyDescent="0.25">
      <c r="B25" s="122">
        <v>3213</v>
      </c>
      <c r="C25" s="120"/>
      <c r="D25" s="175" t="s">
        <v>129</v>
      </c>
      <c r="E25" s="176"/>
      <c r="F25" s="176"/>
      <c r="G25" s="176"/>
      <c r="H25" s="176"/>
      <c r="I25" s="176"/>
      <c r="J25" s="176"/>
      <c r="K25" s="176"/>
      <c r="L25" s="176"/>
      <c r="M25" s="102">
        <v>300</v>
      </c>
      <c r="N25" s="67">
        <f t="shared" si="6"/>
        <v>39.816842524387816</v>
      </c>
      <c r="O25" s="103">
        <v>3000</v>
      </c>
      <c r="P25" s="67">
        <f t="shared" si="7"/>
        <v>398.16842524387812</v>
      </c>
      <c r="Q25" s="103">
        <v>400</v>
      </c>
      <c r="R25" s="103">
        <v>400</v>
      </c>
      <c r="S25" s="103">
        <v>400</v>
      </c>
    </row>
    <row r="26" spans="2:19" x14ac:dyDescent="0.25">
      <c r="B26" s="120" t="s">
        <v>130</v>
      </c>
      <c r="C26" s="120"/>
      <c r="D26" s="164" t="s">
        <v>131</v>
      </c>
      <c r="E26" s="165"/>
      <c r="F26" s="165"/>
      <c r="G26" s="165"/>
      <c r="H26" s="165"/>
      <c r="I26" s="165"/>
      <c r="J26" s="165"/>
      <c r="K26" s="165"/>
      <c r="L26" s="165"/>
      <c r="M26" s="104">
        <v>12019</v>
      </c>
      <c r="N26" s="67">
        <f t="shared" si="6"/>
        <v>1595.1954343353905</v>
      </c>
      <c r="O26" s="100">
        <v>10000</v>
      </c>
      <c r="P26" s="67">
        <f t="shared" si="7"/>
        <v>1327.2280841462605</v>
      </c>
      <c r="Q26" s="100">
        <v>1600</v>
      </c>
      <c r="R26" s="100">
        <v>1600</v>
      </c>
      <c r="S26" s="100">
        <v>1600</v>
      </c>
    </row>
    <row r="27" spans="2:19" x14ac:dyDescent="0.25">
      <c r="B27" s="120" t="s">
        <v>132</v>
      </c>
      <c r="C27" s="120"/>
      <c r="D27" s="164" t="s">
        <v>133</v>
      </c>
      <c r="E27" s="165"/>
      <c r="F27" s="165"/>
      <c r="G27" s="165"/>
      <c r="H27" s="165"/>
      <c r="I27" s="165"/>
      <c r="J27" s="165"/>
      <c r="K27" s="165"/>
      <c r="L27" s="165"/>
      <c r="M27" s="104">
        <v>67691</v>
      </c>
      <c r="N27" s="67">
        <f t="shared" si="6"/>
        <v>8984.1396243944509</v>
      </c>
      <c r="O27" s="100">
        <v>60000</v>
      </c>
      <c r="P27" s="67">
        <f t="shared" si="7"/>
        <v>7963.3685048775624</v>
      </c>
      <c r="Q27" s="100">
        <v>10000</v>
      </c>
      <c r="R27" s="100">
        <v>10000</v>
      </c>
      <c r="S27" s="100">
        <v>10000</v>
      </c>
    </row>
    <row r="28" spans="2:19" x14ac:dyDescent="0.25">
      <c r="B28" s="120" t="s">
        <v>134</v>
      </c>
      <c r="C28" s="120"/>
      <c r="D28" s="164" t="s">
        <v>135</v>
      </c>
      <c r="E28" s="165"/>
      <c r="F28" s="165"/>
      <c r="G28" s="165"/>
      <c r="H28" s="165"/>
      <c r="I28" s="165"/>
      <c r="J28" s="165"/>
      <c r="K28" s="165"/>
      <c r="L28" s="165"/>
      <c r="M28" s="104">
        <v>2633</v>
      </c>
      <c r="N28" s="67">
        <f t="shared" si="6"/>
        <v>349.45915455571037</v>
      </c>
      <c r="O28" s="100">
        <v>3000</v>
      </c>
      <c r="P28" s="67">
        <f t="shared" si="7"/>
        <v>398.16842524387812</v>
      </c>
      <c r="Q28" s="100">
        <v>400</v>
      </c>
      <c r="R28" s="100">
        <v>400</v>
      </c>
      <c r="S28" s="100">
        <v>400</v>
      </c>
    </row>
    <row r="29" spans="2:19" x14ac:dyDescent="0.25">
      <c r="B29" s="120" t="s">
        <v>136</v>
      </c>
      <c r="C29" s="120"/>
      <c r="D29" s="164" t="s">
        <v>137</v>
      </c>
      <c r="E29" s="165"/>
      <c r="F29" s="165"/>
      <c r="G29" s="165"/>
      <c r="H29" s="165"/>
      <c r="I29" s="165"/>
      <c r="J29" s="165"/>
      <c r="K29" s="165"/>
      <c r="L29" s="165"/>
      <c r="M29" s="104">
        <v>3305</v>
      </c>
      <c r="N29" s="67">
        <f t="shared" si="6"/>
        <v>438.64888181033911</v>
      </c>
      <c r="O29" s="100">
        <v>1000</v>
      </c>
      <c r="P29" s="67">
        <f t="shared" si="7"/>
        <v>132.72280841462606</v>
      </c>
      <c r="Q29" s="100">
        <v>150</v>
      </c>
      <c r="R29" s="100">
        <v>150</v>
      </c>
      <c r="S29" s="100">
        <v>150</v>
      </c>
    </row>
    <row r="30" spans="2:19" x14ac:dyDescent="0.25">
      <c r="B30" s="120" t="s">
        <v>138</v>
      </c>
      <c r="C30" s="120"/>
      <c r="D30" s="164" t="s">
        <v>139</v>
      </c>
      <c r="E30" s="165"/>
      <c r="F30" s="165"/>
      <c r="G30" s="165"/>
      <c r="H30" s="165"/>
      <c r="I30" s="165"/>
      <c r="J30" s="165"/>
      <c r="K30" s="165"/>
      <c r="L30" s="165"/>
      <c r="M30" s="67">
        <v>8898</v>
      </c>
      <c r="N30" s="67">
        <f t="shared" si="6"/>
        <v>1180.9675492733425</v>
      </c>
      <c r="O30" s="100">
        <v>18000</v>
      </c>
      <c r="P30" s="67">
        <f t="shared" si="7"/>
        <v>2389.0105514632687</v>
      </c>
      <c r="Q30" s="100">
        <v>2400</v>
      </c>
      <c r="R30" s="100">
        <v>2400</v>
      </c>
      <c r="S30" s="100">
        <v>2400</v>
      </c>
    </row>
    <row r="31" spans="2:19" x14ac:dyDescent="0.25">
      <c r="B31" s="120" t="s">
        <v>140</v>
      </c>
      <c r="C31" s="120"/>
      <c r="D31" s="164" t="s">
        <v>141</v>
      </c>
      <c r="E31" s="165"/>
      <c r="F31" s="165"/>
      <c r="G31" s="165"/>
      <c r="H31" s="165"/>
      <c r="I31" s="165"/>
      <c r="J31" s="165"/>
      <c r="K31" s="165"/>
      <c r="L31" s="165"/>
      <c r="M31" s="67">
        <v>18331</v>
      </c>
      <c r="N31" s="67">
        <f t="shared" si="6"/>
        <v>2432.9418010485101</v>
      </c>
      <c r="O31" s="100">
        <v>8000</v>
      </c>
      <c r="P31" s="67">
        <f t="shared" si="7"/>
        <v>1061.7824673170085</v>
      </c>
      <c r="Q31" s="100">
        <v>1100</v>
      </c>
      <c r="R31" s="100">
        <v>1100</v>
      </c>
      <c r="S31" s="100">
        <v>1100</v>
      </c>
    </row>
    <row r="32" spans="2:19" ht="12.75" customHeight="1" x14ac:dyDescent="0.25">
      <c r="B32" s="122">
        <v>3233</v>
      </c>
      <c r="C32" s="120"/>
      <c r="D32" s="175" t="s">
        <v>142</v>
      </c>
      <c r="E32" s="176"/>
      <c r="F32" s="176"/>
      <c r="G32" s="176"/>
      <c r="H32" s="176"/>
      <c r="I32" s="176"/>
      <c r="J32" s="176"/>
      <c r="K32" s="176"/>
      <c r="L32" s="176"/>
      <c r="M32" s="67">
        <v>4000</v>
      </c>
      <c r="N32" s="67">
        <f t="shared" si="6"/>
        <v>530.89123365850423</v>
      </c>
      <c r="O32" s="103">
        <v>4000</v>
      </c>
      <c r="P32" s="67">
        <f t="shared" si="7"/>
        <v>530.89123365850423</v>
      </c>
      <c r="Q32" s="103">
        <v>535</v>
      </c>
      <c r="R32" s="103">
        <v>535</v>
      </c>
      <c r="S32" s="103">
        <v>535</v>
      </c>
    </row>
    <row r="33" spans="2:19" x14ac:dyDescent="0.25">
      <c r="B33" s="120" t="s">
        <v>143</v>
      </c>
      <c r="C33" s="120"/>
      <c r="D33" s="164" t="s">
        <v>144</v>
      </c>
      <c r="E33" s="165"/>
      <c r="F33" s="165"/>
      <c r="G33" s="165"/>
      <c r="H33" s="165"/>
      <c r="I33" s="165"/>
      <c r="J33" s="165"/>
      <c r="K33" s="165"/>
      <c r="L33" s="165"/>
      <c r="M33" s="67">
        <v>12081</v>
      </c>
      <c r="N33" s="67">
        <f t="shared" si="6"/>
        <v>1603.4242484570973</v>
      </c>
      <c r="O33" s="100">
        <v>18000</v>
      </c>
      <c r="P33" s="67">
        <f t="shared" si="7"/>
        <v>2389.0105514632687</v>
      </c>
      <c r="Q33" s="100">
        <v>2400</v>
      </c>
      <c r="R33" s="100">
        <v>2400</v>
      </c>
      <c r="S33" s="100">
        <v>2400</v>
      </c>
    </row>
    <row r="34" spans="2:19" x14ac:dyDescent="0.25">
      <c r="B34" s="122">
        <v>3237</v>
      </c>
      <c r="C34" s="120"/>
      <c r="D34" s="164" t="s">
        <v>145</v>
      </c>
      <c r="E34" s="165"/>
      <c r="F34" s="165"/>
      <c r="G34" s="165"/>
      <c r="H34" s="165"/>
      <c r="I34" s="165"/>
      <c r="J34" s="165"/>
      <c r="K34" s="165"/>
      <c r="L34" s="165"/>
      <c r="M34" s="67">
        <v>5464</v>
      </c>
      <c r="N34" s="67">
        <f t="shared" si="6"/>
        <v>725.19742517751672</v>
      </c>
      <c r="O34" s="103">
        <v>20000</v>
      </c>
      <c r="P34" s="67">
        <f t="shared" si="7"/>
        <v>2654.4561682925209</v>
      </c>
      <c r="Q34" s="103">
        <v>2700</v>
      </c>
      <c r="R34" s="103">
        <v>2700</v>
      </c>
      <c r="S34" s="103">
        <v>2700</v>
      </c>
    </row>
    <row r="35" spans="2:19" x14ac:dyDescent="0.25">
      <c r="B35" s="120" t="s">
        <v>146</v>
      </c>
      <c r="C35" s="120"/>
      <c r="D35" s="164" t="s">
        <v>147</v>
      </c>
      <c r="E35" s="165"/>
      <c r="F35" s="165"/>
      <c r="G35" s="165"/>
      <c r="H35" s="165"/>
      <c r="I35" s="165"/>
      <c r="J35" s="165"/>
      <c r="K35" s="165"/>
      <c r="L35" s="165"/>
      <c r="M35" s="67">
        <v>26332</v>
      </c>
      <c r="N35" s="67">
        <f t="shared" si="6"/>
        <v>3494.8569911739332</v>
      </c>
      <c r="O35" s="100">
        <v>25000</v>
      </c>
      <c r="P35" s="67">
        <f t="shared" si="7"/>
        <v>3318.0702103656513</v>
      </c>
      <c r="Q35" s="100">
        <v>3320</v>
      </c>
      <c r="R35" s="100">
        <v>3320</v>
      </c>
      <c r="S35" s="100">
        <v>3320</v>
      </c>
    </row>
    <row r="36" spans="2:19" x14ac:dyDescent="0.25">
      <c r="B36" s="120" t="s">
        <v>148</v>
      </c>
      <c r="C36" s="120"/>
      <c r="D36" s="164" t="s">
        <v>149</v>
      </c>
      <c r="E36" s="165"/>
      <c r="F36" s="165"/>
      <c r="G36" s="165"/>
      <c r="H36" s="165"/>
      <c r="I36" s="165"/>
      <c r="J36" s="165"/>
      <c r="K36" s="165"/>
      <c r="L36" s="165"/>
      <c r="M36" s="67">
        <v>24940</v>
      </c>
      <c r="N36" s="67">
        <f t="shared" si="6"/>
        <v>3310.1068418607738</v>
      </c>
      <c r="O36" s="100">
        <v>35000</v>
      </c>
      <c r="P36" s="67">
        <f t="shared" si="7"/>
        <v>4645.298294511912</v>
      </c>
      <c r="Q36" s="100">
        <v>4650</v>
      </c>
      <c r="R36" s="100">
        <v>4650</v>
      </c>
      <c r="S36" s="100">
        <v>4650</v>
      </c>
    </row>
    <row r="37" spans="2:19" ht="12.75" customHeight="1" x14ac:dyDescent="0.25">
      <c r="B37" s="122">
        <v>3241</v>
      </c>
      <c r="C37" s="120"/>
      <c r="D37" s="175" t="s">
        <v>150</v>
      </c>
      <c r="E37" s="176"/>
      <c r="F37" s="176"/>
      <c r="G37" s="176"/>
      <c r="H37" s="176"/>
      <c r="I37" s="176"/>
      <c r="J37" s="176"/>
      <c r="K37" s="176"/>
      <c r="L37" s="176"/>
      <c r="M37" s="67">
        <v>1000</v>
      </c>
      <c r="N37" s="67">
        <f t="shared" si="6"/>
        <v>132.72280841462606</v>
      </c>
      <c r="O37" s="103">
        <v>2000</v>
      </c>
      <c r="P37" s="67">
        <f t="shared" si="7"/>
        <v>265.44561682925212</v>
      </c>
      <c r="Q37" s="103">
        <v>270</v>
      </c>
      <c r="R37" s="103">
        <v>270</v>
      </c>
      <c r="S37" s="103">
        <v>270</v>
      </c>
    </row>
    <row r="38" spans="2:19" ht="12.75" customHeight="1" x14ac:dyDescent="0.25">
      <c r="B38" s="122">
        <v>3291</v>
      </c>
      <c r="C38" s="120"/>
      <c r="D38" s="175" t="s">
        <v>151</v>
      </c>
      <c r="E38" s="176"/>
      <c r="F38" s="176"/>
      <c r="G38" s="176"/>
      <c r="H38" s="176"/>
      <c r="I38" s="176"/>
      <c r="J38" s="176"/>
      <c r="K38" s="176"/>
      <c r="L38" s="176"/>
      <c r="M38" s="67">
        <v>0</v>
      </c>
      <c r="N38" s="67">
        <f t="shared" si="6"/>
        <v>0</v>
      </c>
      <c r="O38" s="103">
        <v>7600</v>
      </c>
      <c r="P38" s="67">
        <f t="shared" si="7"/>
        <v>1008.693343951158</v>
      </c>
      <c r="Q38" s="103">
        <v>1330</v>
      </c>
      <c r="R38" s="103">
        <v>1330</v>
      </c>
      <c r="S38" s="103">
        <v>1330</v>
      </c>
    </row>
    <row r="39" spans="2:19" x14ac:dyDescent="0.25">
      <c r="B39" s="120" t="s">
        <v>152</v>
      </c>
      <c r="C39" s="120"/>
      <c r="D39" s="164" t="s">
        <v>153</v>
      </c>
      <c r="E39" s="165"/>
      <c r="F39" s="165"/>
      <c r="G39" s="165"/>
      <c r="H39" s="165"/>
      <c r="I39" s="165"/>
      <c r="J39" s="165"/>
      <c r="K39" s="165"/>
      <c r="L39" s="165"/>
      <c r="M39" s="67">
        <v>13778</v>
      </c>
      <c r="N39" s="67">
        <f t="shared" si="6"/>
        <v>1828.6548543367176</v>
      </c>
      <c r="O39" s="100">
        <v>31500</v>
      </c>
      <c r="P39" s="67">
        <f t="shared" si="7"/>
        <v>4180.7684650607207</v>
      </c>
      <c r="Q39" s="100">
        <v>4185</v>
      </c>
      <c r="R39" s="100">
        <v>4185</v>
      </c>
      <c r="S39" s="100">
        <v>4185</v>
      </c>
    </row>
    <row r="40" spans="2:19" x14ac:dyDescent="0.25">
      <c r="B40" s="122">
        <v>3293</v>
      </c>
      <c r="C40" s="120"/>
      <c r="D40" s="175" t="s">
        <v>154</v>
      </c>
      <c r="E40" s="176"/>
      <c r="F40" s="176"/>
      <c r="G40" s="176"/>
      <c r="H40" s="176"/>
      <c r="I40" s="176"/>
      <c r="J40" s="176"/>
      <c r="K40" s="176"/>
      <c r="L40" s="176"/>
      <c r="M40" s="102">
        <v>2500</v>
      </c>
      <c r="N40" s="67">
        <f t="shared" si="6"/>
        <v>331.80702103656512</v>
      </c>
      <c r="O40" s="103">
        <v>5000</v>
      </c>
      <c r="P40" s="67">
        <f t="shared" si="7"/>
        <v>663.61404207313024</v>
      </c>
      <c r="Q40" s="103">
        <v>670</v>
      </c>
      <c r="R40" s="103">
        <v>670</v>
      </c>
      <c r="S40" s="103">
        <v>670</v>
      </c>
    </row>
    <row r="41" spans="2:19" x14ac:dyDescent="0.25">
      <c r="B41" s="120" t="s">
        <v>155</v>
      </c>
      <c r="C41" s="120"/>
      <c r="D41" s="164" t="s">
        <v>156</v>
      </c>
      <c r="E41" s="165"/>
      <c r="F41" s="165"/>
      <c r="G41" s="165"/>
      <c r="H41" s="165"/>
      <c r="I41" s="165"/>
      <c r="J41" s="165"/>
      <c r="K41" s="165"/>
      <c r="L41" s="165"/>
      <c r="M41" s="104">
        <v>700</v>
      </c>
      <c r="N41" s="67">
        <f t="shared" si="6"/>
        <v>92.905965890238235</v>
      </c>
      <c r="O41" s="100">
        <v>1500</v>
      </c>
      <c r="P41" s="67">
        <f t="shared" si="7"/>
        <v>199.08421262193906</v>
      </c>
      <c r="Q41" s="100">
        <v>200</v>
      </c>
      <c r="R41" s="100">
        <v>200</v>
      </c>
      <c r="S41" s="100">
        <v>200</v>
      </c>
    </row>
    <row r="42" spans="2:19" x14ac:dyDescent="0.25">
      <c r="B42" s="120" t="s">
        <v>157</v>
      </c>
      <c r="C42" s="120"/>
      <c r="D42" s="164" t="s">
        <v>158</v>
      </c>
      <c r="E42" s="165"/>
      <c r="F42" s="165"/>
      <c r="G42" s="165"/>
      <c r="H42" s="165"/>
      <c r="I42" s="165"/>
      <c r="J42" s="165"/>
      <c r="K42" s="165"/>
      <c r="L42" s="165"/>
      <c r="M42" s="67">
        <v>750</v>
      </c>
      <c r="N42" s="67">
        <f t="shared" si="6"/>
        <v>99.54210631096953</v>
      </c>
      <c r="O42" s="100">
        <v>2000</v>
      </c>
      <c r="P42" s="67">
        <f t="shared" si="7"/>
        <v>265.44561682925212</v>
      </c>
      <c r="Q42" s="100">
        <v>270</v>
      </c>
      <c r="R42" s="100">
        <v>270</v>
      </c>
      <c r="S42" s="100">
        <v>270</v>
      </c>
    </row>
    <row r="43" spans="2:19" x14ac:dyDescent="0.25">
      <c r="B43" s="120" t="s">
        <v>159</v>
      </c>
      <c r="C43" s="120"/>
      <c r="D43" s="164" t="s">
        <v>160</v>
      </c>
      <c r="E43" s="165"/>
      <c r="F43" s="165"/>
      <c r="G43" s="165"/>
      <c r="H43" s="165"/>
      <c r="I43" s="165"/>
      <c r="J43" s="165"/>
      <c r="K43" s="165"/>
      <c r="L43" s="165"/>
      <c r="M43" s="67">
        <v>3497</v>
      </c>
      <c r="N43" s="67">
        <f t="shared" si="6"/>
        <v>464.13166102594727</v>
      </c>
      <c r="O43" s="100">
        <v>1000</v>
      </c>
      <c r="P43" s="67">
        <f t="shared" si="7"/>
        <v>132.72280841462606</v>
      </c>
      <c r="Q43" s="100">
        <v>150</v>
      </c>
      <c r="R43" s="100">
        <v>150</v>
      </c>
      <c r="S43" s="100">
        <v>150</v>
      </c>
    </row>
    <row r="44" spans="2:19" x14ac:dyDescent="0.25">
      <c r="B44" s="121">
        <v>34</v>
      </c>
      <c r="C44" s="121"/>
      <c r="D44" s="198" t="s">
        <v>76</v>
      </c>
      <c r="E44" s="199"/>
      <c r="F44" s="199"/>
      <c r="G44" s="199"/>
      <c r="H44" s="199"/>
      <c r="I44" s="199"/>
      <c r="J44" s="199"/>
      <c r="K44" s="199"/>
      <c r="L44" s="200"/>
      <c r="M44" s="105">
        <f>SUM(M45:M46)</f>
        <v>232</v>
      </c>
      <c r="N44" s="105">
        <f t="shared" ref="N44:S44" si="9">SUM(N45:N46)</f>
        <v>30.791691552193242</v>
      </c>
      <c r="O44" s="105">
        <f t="shared" si="9"/>
        <v>700</v>
      </c>
      <c r="P44" s="105">
        <f t="shared" si="9"/>
        <v>92.905965890238235</v>
      </c>
      <c r="Q44" s="105">
        <f t="shared" si="9"/>
        <v>150</v>
      </c>
      <c r="R44" s="105">
        <f t="shared" si="9"/>
        <v>150</v>
      </c>
      <c r="S44" s="105">
        <f t="shared" si="9"/>
        <v>150</v>
      </c>
    </row>
    <row r="45" spans="2:19" ht="12.75" customHeight="1" x14ac:dyDescent="0.25">
      <c r="B45" s="122">
        <v>3431</v>
      </c>
      <c r="C45" s="120"/>
      <c r="D45" s="175" t="s">
        <v>161</v>
      </c>
      <c r="E45" s="176"/>
      <c r="F45" s="176"/>
      <c r="G45" s="176"/>
      <c r="H45" s="176"/>
      <c r="I45" s="176"/>
      <c r="J45" s="176"/>
      <c r="K45" s="176"/>
      <c r="L45" s="177"/>
      <c r="M45" s="106">
        <v>159</v>
      </c>
      <c r="N45" s="67">
        <f t="shared" si="6"/>
        <v>21.102926537925541</v>
      </c>
      <c r="O45" s="103">
        <v>500</v>
      </c>
      <c r="P45" s="67">
        <f t="shared" si="7"/>
        <v>66.361404207313029</v>
      </c>
      <c r="Q45" s="103">
        <v>100</v>
      </c>
      <c r="R45" s="103">
        <v>100</v>
      </c>
      <c r="S45" s="103">
        <v>100</v>
      </c>
    </row>
    <row r="46" spans="2:19" x14ac:dyDescent="0.25">
      <c r="B46" s="120" t="s">
        <v>162</v>
      </c>
      <c r="C46" s="120"/>
      <c r="D46" s="164" t="s">
        <v>163</v>
      </c>
      <c r="E46" s="165"/>
      <c r="F46" s="165"/>
      <c r="G46" s="165"/>
      <c r="H46" s="165"/>
      <c r="I46" s="165"/>
      <c r="J46" s="165"/>
      <c r="K46" s="165"/>
      <c r="L46" s="165"/>
      <c r="M46" s="67">
        <v>73</v>
      </c>
      <c r="N46" s="67">
        <f t="shared" si="6"/>
        <v>9.6887650142677018</v>
      </c>
      <c r="O46" s="100">
        <v>200</v>
      </c>
      <c r="P46" s="67">
        <f t="shared" si="7"/>
        <v>26.54456168292521</v>
      </c>
      <c r="Q46" s="100">
        <v>50</v>
      </c>
      <c r="R46" s="100">
        <v>50</v>
      </c>
      <c r="S46" s="100">
        <v>50</v>
      </c>
    </row>
    <row r="47" spans="2:19" ht="18" customHeight="1" x14ac:dyDescent="0.25">
      <c r="B47" s="166" t="s">
        <v>164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07">
        <f>SUM(M48)</f>
        <v>57354</v>
      </c>
      <c r="N47" s="107">
        <f t="shared" ref="N47:S47" si="10">SUM(N48)</f>
        <v>7612.1839538124632</v>
      </c>
      <c r="O47" s="107">
        <f t="shared" si="10"/>
        <v>60500</v>
      </c>
      <c r="P47" s="107">
        <f t="shared" si="10"/>
        <v>8029.7299090848755</v>
      </c>
      <c r="Q47" s="107">
        <f t="shared" si="10"/>
        <v>9390</v>
      </c>
      <c r="R47" s="107">
        <f t="shared" si="10"/>
        <v>9390</v>
      </c>
      <c r="S47" s="107">
        <f t="shared" si="10"/>
        <v>9390</v>
      </c>
    </row>
    <row r="48" spans="2:19" ht="14.25" customHeight="1" x14ac:dyDescent="0.25">
      <c r="B48" s="96">
        <v>32</v>
      </c>
      <c r="C48" s="123"/>
      <c r="D48" s="168" t="s">
        <v>34</v>
      </c>
      <c r="E48" s="169"/>
      <c r="F48" s="169"/>
      <c r="G48" s="169"/>
      <c r="H48" s="169"/>
      <c r="I48" s="169"/>
      <c r="J48" s="169"/>
      <c r="K48" s="169"/>
      <c r="L48" s="170"/>
      <c r="M48" s="98">
        <f>SUM(M49:M67)</f>
        <v>57354</v>
      </c>
      <c r="N48" s="98">
        <f t="shared" ref="N48:S48" si="11">SUM(N49:N67)</f>
        <v>7612.1839538124632</v>
      </c>
      <c r="O48" s="98">
        <f t="shared" si="11"/>
        <v>60500</v>
      </c>
      <c r="P48" s="98">
        <f t="shared" si="11"/>
        <v>8029.7299090848755</v>
      </c>
      <c r="Q48" s="98">
        <f t="shared" si="11"/>
        <v>9390</v>
      </c>
      <c r="R48" s="98">
        <f t="shared" si="11"/>
        <v>9390</v>
      </c>
      <c r="S48" s="98">
        <f t="shared" si="11"/>
        <v>9390</v>
      </c>
    </row>
    <row r="49" spans="2:19" x14ac:dyDescent="0.25">
      <c r="B49" s="120" t="s">
        <v>165</v>
      </c>
      <c r="C49" s="120"/>
      <c r="D49" s="164" t="s">
        <v>126</v>
      </c>
      <c r="E49" s="165"/>
      <c r="F49" s="165"/>
      <c r="G49" s="165"/>
      <c r="H49" s="165"/>
      <c r="I49" s="165"/>
      <c r="J49" s="165"/>
      <c r="K49" s="165"/>
      <c r="L49" s="165"/>
      <c r="M49" s="104">
        <v>1000</v>
      </c>
      <c r="N49" s="67">
        <f t="shared" ref="N49:N67" si="12">SUM(M49)/7.5345</f>
        <v>132.72280841462606</v>
      </c>
      <c r="O49" s="100">
        <v>4000</v>
      </c>
      <c r="P49" s="67">
        <f t="shared" ref="P49:P67" si="13">SUM(O49)/7.5345</f>
        <v>530.89123365850423</v>
      </c>
      <c r="Q49" s="100">
        <v>670</v>
      </c>
      <c r="R49" s="100">
        <v>670</v>
      </c>
      <c r="S49" s="100">
        <v>670</v>
      </c>
    </row>
    <row r="50" spans="2:19" x14ac:dyDescent="0.25">
      <c r="B50" s="122">
        <v>3213</v>
      </c>
      <c r="C50" s="120"/>
      <c r="D50" s="175" t="s">
        <v>129</v>
      </c>
      <c r="E50" s="176"/>
      <c r="F50" s="176"/>
      <c r="G50" s="176"/>
      <c r="H50" s="176"/>
      <c r="I50" s="176"/>
      <c r="J50" s="176"/>
      <c r="K50" s="176"/>
      <c r="L50" s="177"/>
      <c r="M50" s="108">
        <v>0</v>
      </c>
      <c r="N50" s="67">
        <f t="shared" si="12"/>
        <v>0</v>
      </c>
      <c r="O50" s="103">
        <v>2000</v>
      </c>
      <c r="P50" s="67">
        <f t="shared" si="13"/>
        <v>265.44561682925212</v>
      </c>
      <c r="Q50" s="103">
        <v>270</v>
      </c>
      <c r="R50" s="103">
        <v>270</v>
      </c>
      <c r="S50" s="103">
        <v>270</v>
      </c>
    </row>
    <row r="51" spans="2:19" x14ac:dyDescent="0.25">
      <c r="B51" s="120" t="s">
        <v>130</v>
      </c>
      <c r="C51" s="120"/>
      <c r="D51" s="164" t="s">
        <v>131</v>
      </c>
      <c r="E51" s="165"/>
      <c r="F51" s="165"/>
      <c r="G51" s="165"/>
      <c r="H51" s="165"/>
      <c r="I51" s="165"/>
      <c r="J51" s="165"/>
      <c r="K51" s="165"/>
      <c r="L51" s="165"/>
      <c r="M51" s="104">
        <v>9467</v>
      </c>
      <c r="N51" s="67">
        <f t="shared" si="12"/>
        <v>1256.4868272612648</v>
      </c>
      <c r="O51" s="100">
        <v>5000</v>
      </c>
      <c r="P51" s="67">
        <f t="shared" si="13"/>
        <v>663.61404207313024</v>
      </c>
      <c r="Q51" s="100">
        <v>670</v>
      </c>
      <c r="R51" s="100">
        <v>670</v>
      </c>
      <c r="S51" s="100">
        <v>670</v>
      </c>
    </row>
    <row r="52" spans="2:19" x14ac:dyDescent="0.25">
      <c r="B52" s="120" t="s">
        <v>132</v>
      </c>
      <c r="C52" s="120"/>
      <c r="D52" s="175" t="s">
        <v>133</v>
      </c>
      <c r="E52" s="176"/>
      <c r="F52" s="176"/>
      <c r="G52" s="176"/>
      <c r="H52" s="176"/>
      <c r="I52" s="176"/>
      <c r="J52" s="176"/>
      <c r="K52" s="176"/>
      <c r="L52" s="177"/>
      <c r="M52" s="108">
        <v>16034</v>
      </c>
      <c r="N52" s="67">
        <f t="shared" si="12"/>
        <v>2128.0775101201139</v>
      </c>
      <c r="O52" s="103">
        <v>5000</v>
      </c>
      <c r="P52" s="67">
        <f t="shared" si="13"/>
        <v>663.61404207313024</v>
      </c>
      <c r="Q52" s="103">
        <v>1330</v>
      </c>
      <c r="R52" s="103">
        <v>1330</v>
      </c>
      <c r="S52" s="103">
        <v>1330</v>
      </c>
    </row>
    <row r="53" spans="2:19" x14ac:dyDescent="0.25">
      <c r="B53" s="120" t="s">
        <v>134</v>
      </c>
      <c r="C53" s="120"/>
      <c r="D53" s="164" t="s">
        <v>135</v>
      </c>
      <c r="E53" s="165"/>
      <c r="F53" s="165"/>
      <c r="G53" s="165"/>
      <c r="H53" s="165"/>
      <c r="I53" s="165"/>
      <c r="J53" s="165"/>
      <c r="K53" s="165"/>
      <c r="L53" s="165"/>
      <c r="M53" s="104">
        <v>1670</v>
      </c>
      <c r="N53" s="67">
        <f t="shared" si="12"/>
        <v>221.64709005242548</v>
      </c>
      <c r="O53" s="100">
        <v>1000</v>
      </c>
      <c r="P53" s="67">
        <f t="shared" si="13"/>
        <v>132.72280841462606</v>
      </c>
      <c r="Q53" s="100">
        <v>400</v>
      </c>
      <c r="R53" s="100">
        <v>400</v>
      </c>
      <c r="S53" s="100">
        <v>400</v>
      </c>
    </row>
    <row r="54" spans="2:19" x14ac:dyDescent="0.25">
      <c r="B54" s="122">
        <v>3225</v>
      </c>
      <c r="C54" s="120"/>
      <c r="D54" s="175" t="s">
        <v>137</v>
      </c>
      <c r="E54" s="176"/>
      <c r="F54" s="176"/>
      <c r="G54" s="176"/>
      <c r="H54" s="176"/>
      <c r="I54" s="176"/>
      <c r="J54" s="176"/>
      <c r="K54" s="176"/>
      <c r="L54" s="177"/>
      <c r="M54" s="108">
        <v>0</v>
      </c>
      <c r="N54" s="67">
        <f t="shared" si="12"/>
        <v>0</v>
      </c>
      <c r="O54" s="103">
        <v>0</v>
      </c>
      <c r="P54" s="67">
        <f t="shared" si="13"/>
        <v>0</v>
      </c>
      <c r="Q54" s="103">
        <v>150</v>
      </c>
      <c r="R54" s="103">
        <v>150</v>
      </c>
      <c r="S54" s="103">
        <v>150</v>
      </c>
    </row>
    <row r="55" spans="2:19" x14ac:dyDescent="0.25">
      <c r="B55" s="120" t="s">
        <v>138</v>
      </c>
      <c r="C55" s="120"/>
      <c r="D55" s="164" t="s">
        <v>139</v>
      </c>
      <c r="E55" s="165"/>
      <c r="F55" s="165"/>
      <c r="G55" s="165"/>
      <c r="H55" s="165"/>
      <c r="I55" s="165"/>
      <c r="J55" s="165"/>
      <c r="K55" s="165"/>
      <c r="L55" s="165"/>
      <c r="M55" s="104">
        <v>4000</v>
      </c>
      <c r="N55" s="67">
        <f t="shared" si="12"/>
        <v>530.89123365850423</v>
      </c>
      <c r="O55" s="100">
        <v>3000</v>
      </c>
      <c r="P55" s="67">
        <f t="shared" si="13"/>
        <v>398.16842524387812</v>
      </c>
      <c r="Q55" s="100">
        <v>400</v>
      </c>
      <c r="R55" s="100">
        <v>400</v>
      </c>
      <c r="S55" s="100">
        <v>400</v>
      </c>
    </row>
    <row r="56" spans="2:19" x14ac:dyDescent="0.25">
      <c r="B56" s="120" t="s">
        <v>140</v>
      </c>
      <c r="C56" s="120"/>
      <c r="D56" s="164" t="s">
        <v>141</v>
      </c>
      <c r="E56" s="165"/>
      <c r="F56" s="165"/>
      <c r="G56" s="165"/>
      <c r="H56" s="165"/>
      <c r="I56" s="165"/>
      <c r="J56" s="165"/>
      <c r="K56" s="165"/>
      <c r="L56" s="165"/>
      <c r="M56" s="104">
        <v>2373</v>
      </c>
      <c r="N56" s="67">
        <f t="shared" si="12"/>
        <v>314.95122436790763</v>
      </c>
      <c r="O56" s="100">
        <v>2000</v>
      </c>
      <c r="P56" s="67">
        <f t="shared" si="13"/>
        <v>265.44561682925212</v>
      </c>
      <c r="Q56" s="100">
        <v>270</v>
      </c>
      <c r="R56" s="100">
        <v>270</v>
      </c>
      <c r="S56" s="100">
        <v>270</v>
      </c>
    </row>
    <row r="57" spans="2:19" x14ac:dyDescent="0.25">
      <c r="B57" s="120" t="s">
        <v>166</v>
      </c>
      <c r="C57" s="120"/>
      <c r="D57" s="164" t="s">
        <v>142</v>
      </c>
      <c r="E57" s="165"/>
      <c r="F57" s="165"/>
      <c r="G57" s="165"/>
      <c r="H57" s="165"/>
      <c r="I57" s="165"/>
      <c r="J57" s="165"/>
      <c r="K57" s="165"/>
      <c r="L57" s="165"/>
      <c r="M57" s="104">
        <v>250</v>
      </c>
      <c r="N57" s="67">
        <f t="shared" si="12"/>
        <v>33.180702103656515</v>
      </c>
      <c r="O57" s="100">
        <v>1000</v>
      </c>
      <c r="P57" s="67">
        <f t="shared" si="13"/>
        <v>132.72280841462606</v>
      </c>
      <c r="Q57" s="100">
        <v>150</v>
      </c>
      <c r="R57" s="100">
        <v>150</v>
      </c>
      <c r="S57" s="100">
        <v>150</v>
      </c>
    </row>
    <row r="58" spans="2:19" x14ac:dyDescent="0.25">
      <c r="B58" s="120" t="s">
        <v>143</v>
      </c>
      <c r="C58" s="120"/>
      <c r="D58" s="164" t="s">
        <v>144</v>
      </c>
      <c r="E58" s="165"/>
      <c r="F58" s="165"/>
      <c r="G58" s="165"/>
      <c r="H58" s="165"/>
      <c r="I58" s="165"/>
      <c r="J58" s="165"/>
      <c r="K58" s="165"/>
      <c r="L58" s="165"/>
      <c r="M58" s="104">
        <v>5000</v>
      </c>
      <c r="N58" s="67">
        <f t="shared" si="12"/>
        <v>663.61404207313024</v>
      </c>
      <c r="O58" s="100">
        <v>5000</v>
      </c>
      <c r="P58" s="67">
        <f t="shared" si="13"/>
        <v>663.61404207313024</v>
      </c>
      <c r="Q58" s="100">
        <v>670</v>
      </c>
      <c r="R58" s="100">
        <v>670</v>
      </c>
      <c r="S58" s="100">
        <v>670</v>
      </c>
    </row>
    <row r="59" spans="2:19" x14ac:dyDescent="0.25">
      <c r="B59" s="122">
        <v>3237</v>
      </c>
      <c r="C59" s="120"/>
      <c r="D59" s="175" t="s">
        <v>145</v>
      </c>
      <c r="E59" s="176"/>
      <c r="F59" s="176"/>
      <c r="G59" s="176"/>
      <c r="H59" s="176"/>
      <c r="I59" s="176"/>
      <c r="J59" s="176"/>
      <c r="K59" s="176"/>
      <c r="L59" s="177"/>
      <c r="M59" s="108">
        <v>0</v>
      </c>
      <c r="N59" s="67">
        <f t="shared" si="12"/>
        <v>0</v>
      </c>
      <c r="O59" s="103">
        <v>5000</v>
      </c>
      <c r="P59" s="67">
        <f t="shared" si="13"/>
        <v>663.61404207313024</v>
      </c>
      <c r="Q59" s="103">
        <v>670</v>
      </c>
      <c r="R59" s="103">
        <v>670</v>
      </c>
      <c r="S59" s="103">
        <v>670</v>
      </c>
    </row>
    <row r="60" spans="2:19" x14ac:dyDescent="0.25">
      <c r="B60" s="120" t="s">
        <v>146</v>
      </c>
      <c r="C60" s="120"/>
      <c r="D60" s="164" t="s">
        <v>147</v>
      </c>
      <c r="E60" s="165"/>
      <c r="F60" s="165"/>
      <c r="G60" s="165"/>
      <c r="H60" s="165"/>
      <c r="I60" s="165"/>
      <c r="J60" s="165"/>
      <c r="K60" s="165"/>
      <c r="L60" s="165"/>
      <c r="M60" s="104">
        <v>9536</v>
      </c>
      <c r="N60" s="67">
        <f t="shared" si="12"/>
        <v>1265.644701041874</v>
      </c>
      <c r="O60" s="100">
        <v>8000</v>
      </c>
      <c r="P60" s="67">
        <f t="shared" si="13"/>
        <v>1061.7824673170085</v>
      </c>
      <c r="Q60" s="100">
        <v>1070</v>
      </c>
      <c r="R60" s="100">
        <v>1070</v>
      </c>
      <c r="S60" s="100">
        <v>1070</v>
      </c>
    </row>
    <row r="61" spans="2:19" x14ac:dyDescent="0.25">
      <c r="B61" s="120" t="s">
        <v>148</v>
      </c>
      <c r="C61" s="120"/>
      <c r="D61" s="164" t="s">
        <v>149</v>
      </c>
      <c r="E61" s="165"/>
      <c r="F61" s="165"/>
      <c r="G61" s="165"/>
      <c r="H61" s="165"/>
      <c r="I61" s="165"/>
      <c r="J61" s="165"/>
      <c r="K61" s="165"/>
      <c r="L61" s="165"/>
      <c r="M61" s="104">
        <v>4000</v>
      </c>
      <c r="N61" s="67">
        <f t="shared" si="12"/>
        <v>530.89123365850423</v>
      </c>
      <c r="O61" s="100">
        <v>10000</v>
      </c>
      <c r="P61" s="67">
        <f t="shared" si="13"/>
        <v>1327.2280841462605</v>
      </c>
      <c r="Q61" s="100">
        <v>1330</v>
      </c>
      <c r="R61" s="100">
        <v>1330</v>
      </c>
      <c r="S61" s="100">
        <v>1330</v>
      </c>
    </row>
    <row r="62" spans="2:19" x14ac:dyDescent="0.25">
      <c r="B62" s="122">
        <v>3241</v>
      </c>
      <c r="C62" s="120"/>
      <c r="D62" s="175" t="s">
        <v>150</v>
      </c>
      <c r="E62" s="176"/>
      <c r="F62" s="176"/>
      <c r="G62" s="176"/>
      <c r="H62" s="176"/>
      <c r="I62" s="176"/>
      <c r="J62" s="176"/>
      <c r="K62" s="176"/>
      <c r="L62" s="176"/>
      <c r="M62" s="104">
        <v>1530</v>
      </c>
      <c r="N62" s="67">
        <f t="shared" si="12"/>
        <v>203.06589687437784</v>
      </c>
      <c r="O62" s="103">
        <v>2000</v>
      </c>
      <c r="P62" s="67">
        <f t="shared" si="13"/>
        <v>265.44561682925212</v>
      </c>
      <c r="Q62" s="103">
        <v>270</v>
      </c>
      <c r="R62" s="103">
        <v>270</v>
      </c>
      <c r="S62" s="103">
        <v>270</v>
      </c>
    </row>
    <row r="63" spans="2:19" ht="12.75" customHeight="1" x14ac:dyDescent="0.25">
      <c r="B63" s="122">
        <v>3292</v>
      </c>
      <c r="C63" s="120"/>
      <c r="D63" s="175" t="s">
        <v>153</v>
      </c>
      <c r="E63" s="176"/>
      <c r="F63" s="176"/>
      <c r="G63" s="176"/>
      <c r="H63" s="176"/>
      <c r="I63" s="176"/>
      <c r="J63" s="176"/>
      <c r="K63" s="176"/>
      <c r="L63" s="176"/>
      <c r="M63" s="104">
        <v>1000</v>
      </c>
      <c r="N63" s="67">
        <f t="shared" si="12"/>
        <v>132.72280841462606</v>
      </c>
      <c r="O63" s="103">
        <v>1000</v>
      </c>
      <c r="P63" s="67">
        <f t="shared" si="13"/>
        <v>132.72280841462606</v>
      </c>
      <c r="Q63" s="103">
        <v>150</v>
      </c>
      <c r="R63" s="103">
        <v>150</v>
      </c>
      <c r="S63" s="103">
        <v>150</v>
      </c>
    </row>
    <row r="64" spans="2:19" x14ac:dyDescent="0.25">
      <c r="B64" s="122">
        <v>3293</v>
      </c>
      <c r="C64" s="120"/>
      <c r="D64" s="175" t="s">
        <v>154</v>
      </c>
      <c r="E64" s="176"/>
      <c r="F64" s="176"/>
      <c r="G64" s="176"/>
      <c r="H64" s="176"/>
      <c r="I64" s="176"/>
      <c r="J64" s="176"/>
      <c r="K64" s="176"/>
      <c r="L64" s="176"/>
      <c r="M64" s="102">
        <v>1494</v>
      </c>
      <c r="N64" s="67">
        <f t="shared" si="12"/>
        <v>198.28787577145133</v>
      </c>
      <c r="O64" s="103">
        <v>3000</v>
      </c>
      <c r="P64" s="67">
        <f t="shared" si="13"/>
        <v>398.16842524387812</v>
      </c>
      <c r="Q64" s="103">
        <v>400</v>
      </c>
      <c r="R64" s="103">
        <v>400</v>
      </c>
      <c r="S64" s="103">
        <v>400</v>
      </c>
    </row>
    <row r="65" spans="2:19" x14ac:dyDescent="0.25">
      <c r="B65" s="122">
        <v>3294</v>
      </c>
      <c r="C65" s="120"/>
      <c r="D65" s="175" t="s">
        <v>156</v>
      </c>
      <c r="E65" s="176"/>
      <c r="F65" s="176"/>
      <c r="G65" s="176"/>
      <c r="H65" s="176"/>
      <c r="I65" s="176"/>
      <c r="J65" s="176"/>
      <c r="K65" s="176"/>
      <c r="L65" s="176"/>
      <c r="M65" s="102">
        <v>0</v>
      </c>
      <c r="N65" s="67">
        <f t="shared" si="12"/>
        <v>0</v>
      </c>
      <c r="O65" s="103">
        <v>500</v>
      </c>
      <c r="P65" s="67">
        <f t="shared" si="13"/>
        <v>66.361404207313029</v>
      </c>
      <c r="Q65" s="103">
        <v>100</v>
      </c>
      <c r="R65" s="103">
        <v>100</v>
      </c>
      <c r="S65" s="103">
        <v>100</v>
      </c>
    </row>
    <row r="66" spans="2:19" x14ac:dyDescent="0.25">
      <c r="B66" s="122">
        <v>3295</v>
      </c>
      <c r="C66" s="120"/>
      <c r="D66" s="175" t="s">
        <v>158</v>
      </c>
      <c r="E66" s="176"/>
      <c r="F66" s="176"/>
      <c r="G66" s="176"/>
      <c r="H66" s="176"/>
      <c r="I66" s="176"/>
      <c r="J66" s="176"/>
      <c r="K66" s="176"/>
      <c r="L66" s="176"/>
      <c r="M66" s="102">
        <v>0</v>
      </c>
      <c r="N66" s="67">
        <f t="shared" si="12"/>
        <v>0</v>
      </c>
      <c r="O66" s="103">
        <v>2000</v>
      </c>
      <c r="P66" s="67">
        <f t="shared" si="13"/>
        <v>265.44561682925212</v>
      </c>
      <c r="Q66" s="103">
        <v>270</v>
      </c>
      <c r="R66" s="103">
        <v>270</v>
      </c>
      <c r="S66" s="103">
        <v>270</v>
      </c>
    </row>
    <row r="67" spans="2:19" x14ac:dyDescent="0.25">
      <c r="B67" s="122">
        <v>3299</v>
      </c>
      <c r="C67" s="120"/>
      <c r="D67" s="175" t="s">
        <v>160</v>
      </c>
      <c r="E67" s="176"/>
      <c r="F67" s="176"/>
      <c r="G67" s="176"/>
      <c r="H67" s="176"/>
      <c r="I67" s="176"/>
      <c r="J67" s="176"/>
      <c r="K67" s="176"/>
      <c r="L67" s="176"/>
      <c r="M67" s="102">
        <v>0</v>
      </c>
      <c r="N67" s="67">
        <f t="shared" si="12"/>
        <v>0</v>
      </c>
      <c r="O67" s="103">
        <v>1000</v>
      </c>
      <c r="P67" s="67">
        <f t="shared" si="13"/>
        <v>132.72280841462606</v>
      </c>
      <c r="Q67" s="103">
        <v>150</v>
      </c>
      <c r="R67" s="103">
        <v>150</v>
      </c>
      <c r="S67" s="103">
        <v>150</v>
      </c>
    </row>
    <row r="68" spans="2:19" ht="18" customHeight="1" x14ac:dyDescent="0.25">
      <c r="B68" s="189" t="s">
        <v>167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07">
        <f>SUM(M69)</f>
        <v>63107</v>
      </c>
      <c r="N68" s="107">
        <f t="shared" ref="N68:S68" si="14">SUM(N69)</f>
        <v>8375.738270621805</v>
      </c>
      <c r="O68" s="107">
        <f t="shared" si="14"/>
        <v>67075</v>
      </c>
      <c r="P68" s="107">
        <f t="shared" si="14"/>
        <v>8902.3823744110414</v>
      </c>
      <c r="Q68" s="107">
        <f t="shared" si="14"/>
        <v>8760</v>
      </c>
      <c r="R68" s="107">
        <f t="shared" si="14"/>
        <v>8760</v>
      </c>
      <c r="S68" s="107">
        <f t="shared" si="14"/>
        <v>8760</v>
      </c>
    </row>
    <row r="69" spans="2:19" x14ac:dyDescent="0.25">
      <c r="B69" s="117">
        <v>31</v>
      </c>
      <c r="C69" s="98"/>
      <c r="D69" s="195" t="s">
        <v>24</v>
      </c>
      <c r="E69" s="196"/>
      <c r="F69" s="196"/>
      <c r="G69" s="196"/>
      <c r="H69" s="196"/>
      <c r="I69" s="196"/>
      <c r="J69" s="196"/>
      <c r="K69" s="196"/>
      <c r="L69" s="197"/>
      <c r="M69" s="98">
        <f>SUM(M70:M72)</f>
        <v>63107</v>
      </c>
      <c r="N69" s="98">
        <f t="shared" ref="N69:S69" si="15">SUM(N70:N72)</f>
        <v>8375.738270621805</v>
      </c>
      <c r="O69" s="98">
        <f t="shared" si="15"/>
        <v>67075</v>
      </c>
      <c r="P69" s="98">
        <f t="shared" si="15"/>
        <v>8902.3823744110414</v>
      </c>
      <c r="Q69" s="98">
        <f t="shared" si="15"/>
        <v>8760</v>
      </c>
      <c r="R69" s="98">
        <f t="shared" si="15"/>
        <v>8760</v>
      </c>
      <c r="S69" s="98">
        <f t="shared" si="15"/>
        <v>8760</v>
      </c>
    </row>
    <row r="70" spans="2:19" x14ac:dyDescent="0.25">
      <c r="B70" s="109" t="s">
        <v>120</v>
      </c>
      <c r="C70" s="109"/>
      <c r="D70" s="193" t="s">
        <v>121</v>
      </c>
      <c r="E70" s="194"/>
      <c r="F70" s="194"/>
      <c r="G70" s="194"/>
      <c r="H70" s="194"/>
      <c r="I70" s="194"/>
      <c r="J70" s="194"/>
      <c r="K70" s="194"/>
      <c r="L70" s="194"/>
      <c r="M70" s="67">
        <v>51594</v>
      </c>
      <c r="N70" s="67">
        <f>SUM(M70)/7.5345</f>
        <v>6847.7005773442161</v>
      </c>
      <c r="O70" s="100">
        <v>55000</v>
      </c>
      <c r="P70" s="67">
        <f>SUM(O70)/7.5345</f>
        <v>7299.7544628044325</v>
      </c>
      <c r="Q70" s="100">
        <v>7175</v>
      </c>
      <c r="R70" s="100">
        <v>7175</v>
      </c>
      <c r="S70" s="100">
        <v>7175</v>
      </c>
    </row>
    <row r="71" spans="2:19" x14ac:dyDescent="0.25">
      <c r="B71" s="109" t="s">
        <v>122</v>
      </c>
      <c r="C71" s="109"/>
      <c r="D71" s="193" t="s">
        <v>123</v>
      </c>
      <c r="E71" s="194"/>
      <c r="F71" s="194"/>
      <c r="G71" s="194"/>
      <c r="H71" s="194"/>
      <c r="I71" s="194"/>
      <c r="J71" s="194"/>
      <c r="K71" s="194"/>
      <c r="L71" s="194"/>
      <c r="M71" s="67">
        <v>3000</v>
      </c>
      <c r="N71" s="67">
        <f>SUM(M71)/7.5345</f>
        <v>398.16842524387812</v>
      </c>
      <c r="O71" s="100">
        <v>3000</v>
      </c>
      <c r="P71" s="67">
        <f>SUM(O71)/7.5345</f>
        <v>398.16842524387812</v>
      </c>
      <c r="Q71" s="100">
        <v>400</v>
      </c>
      <c r="R71" s="100">
        <v>400</v>
      </c>
      <c r="S71" s="100">
        <v>400</v>
      </c>
    </row>
    <row r="72" spans="2:19" x14ac:dyDescent="0.25">
      <c r="B72" s="109" t="s">
        <v>124</v>
      </c>
      <c r="C72" s="109"/>
      <c r="D72" s="193" t="s">
        <v>125</v>
      </c>
      <c r="E72" s="194"/>
      <c r="F72" s="194"/>
      <c r="G72" s="194"/>
      <c r="H72" s="194"/>
      <c r="I72" s="194"/>
      <c r="J72" s="194"/>
      <c r="K72" s="194"/>
      <c r="L72" s="194"/>
      <c r="M72" s="67">
        <v>8513</v>
      </c>
      <c r="N72" s="67">
        <f>SUM(M72)/7.5345</f>
        <v>1129.8692680337115</v>
      </c>
      <c r="O72" s="100">
        <v>9075</v>
      </c>
      <c r="P72" s="67">
        <f>SUM(O72)/7.5345</f>
        <v>1204.4594863627315</v>
      </c>
      <c r="Q72" s="100">
        <v>1185</v>
      </c>
      <c r="R72" s="100">
        <v>1185</v>
      </c>
      <c r="S72" s="100">
        <v>1185</v>
      </c>
    </row>
    <row r="73" spans="2:19" ht="18" customHeight="1" x14ac:dyDescent="0.25">
      <c r="B73" s="189" t="s">
        <v>168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07">
        <f>SUM(M74)</f>
        <v>88395</v>
      </c>
      <c r="N73" s="107">
        <f t="shared" ref="N73:S73" si="16">SUM(N74)</f>
        <v>11732.03264981087</v>
      </c>
      <c r="O73" s="107">
        <f t="shared" si="16"/>
        <v>93250</v>
      </c>
      <c r="P73" s="107">
        <f t="shared" si="16"/>
        <v>12376.401884663879</v>
      </c>
      <c r="Q73" s="107">
        <f t="shared" si="16"/>
        <v>11930</v>
      </c>
      <c r="R73" s="107">
        <f t="shared" si="16"/>
        <v>11930</v>
      </c>
      <c r="S73" s="107">
        <f t="shared" si="16"/>
        <v>11930</v>
      </c>
    </row>
    <row r="74" spans="2:19" x14ac:dyDescent="0.25">
      <c r="B74" s="117">
        <v>31</v>
      </c>
      <c r="C74" s="98"/>
      <c r="D74" s="195" t="s">
        <v>24</v>
      </c>
      <c r="E74" s="196"/>
      <c r="F74" s="196"/>
      <c r="G74" s="196"/>
      <c r="H74" s="196"/>
      <c r="I74" s="196"/>
      <c r="J74" s="196"/>
      <c r="K74" s="196"/>
      <c r="L74" s="197"/>
      <c r="M74" s="98">
        <f t="shared" ref="M74:S74" si="17">SUM(M75:M77)</f>
        <v>88395</v>
      </c>
      <c r="N74" s="98">
        <f t="shared" si="17"/>
        <v>11732.03264981087</v>
      </c>
      <c r="O74" s="98">
        <f t="shared" si="17"/>
        <v>93250</v>
      </c>
      <c r="P74" s="98">
        <f t="shared" si="17"/>
        <v>12376.401884663879</v>
      </c>
      <c r="Q74" s="98">
        <f t="shared" si="17"/>
        <v>11930</v>
      </c>
      <c r="R74" s="98">
        <f t="shared" si="17"/>
        <v>11930</v>
      </c>
      <c r="S74" s="98">
        <f t="shared" si="17"/>
        <v>11930</v>
      </c>
    </row>
    <row r="75" spans="2:19" x14ac:dyDescent="0.25">
      <c r="B75" s="109" t="s">
        <v>120</v>
      </c>
      <c r="C75" s="109"/>
      <c r="D75" s="193" t="s">
        <v>121</v>
      </c>
      <c r="E75" s="194"/>
      <c r="F75" s="194"/>
      <c r="G75" s="194"/>
      <c r="H75" s="194"/>
      <c r="I75" s="194"/>
      <c r="J75" s="194"/>
      <c r="K75" s="194"/>
      <c r="L75" s="194"/>
      <c r="M75" s="67">
        <v>72270</v>
      </c>
      <c r="N75" s="67">
        <f>SUM(M75)/7.5345</f>
        <v>9591.8773641250245</v>
      </c>
      <c r="O75" s="100">
        <v>75000</v>
      </c>
      <c r="P75" s="67">
        <f>SUM(O75)/7.5345</f>
        <v>9954.2106310969539</v>
      </c>
      <c r="Q75" s="100">
        <v>9350</v>
      </c>
      <c r="R75" s="100">
        <v>9350</v>
      </c>
      <c r="S75" s="100">
        <v>9350</v>
      </c>
    </row>
    <row r="76" spans="2:19" x14ac:dyDescent="0.25">
      <c r="B76" s="109" t="s">
        <v>122</v>
      </c>
      <c r="C76" s="109"/>
      <c r="D76" s="193" t="s">
        <v>123</v>
      </c>
      <c r="E76" s="194"/>
      <c r="F76" s="194"/>
      <c r="G76" s="194"/>
      <c r="H76" s="194"/>
      <c r="I76" s="194"/>
      <c r="J76" s="194"/>
      <c r="K76" s="194"/>
      <c r="L76" s="194"/>
      <c r="M76" s="67">
        <v>4200</v>
      </c>
      <c r="N76" s="67">
        <f>SUM(M76)/7.5345</f>
        <v>557.43579534142941</v>
      </c>
      <c r="O76" s="100">
        <v>5500</v>
      </c>
      <c r="P76" s="67">
        <f>SUM(O76)/7.5345</f>
        <v>729.97544628044329</v>
      </c>
      <c r="Q76" s="100">
        <v>1035</v>
      </c>
      <c r="R76" s="100">
        <v>1035</v>
      </c>
      <c r="S76" s="100">
        <v>1035</v>
      </c>
    </row>
    <row r="77" spans="2:19" x14ac:dyDescent="0.25">
      <c r="B77" s="109" t="s">
        <v>124</v>
      </c>
      <c r="C77" s="109"/>
      <c r="D77" s="193" t="s">
        <v>125</v>
      </c>
      <c r="E77" s="194"/>
      <c r="F77" s="194"/>
      <c r="G77" s="194"/>
      <c r="H77" s="194"/>
      <c r="I77" s="194"/>
      <c r="J77" s="194"/>
      <c r="K77" s="194"/>
      <c r="L77" s="194"/>
      <c r="M77" s="67">
        <v>11925</v>
      </c>
      <c r="N77" s="67">
        <f>SUM(M77)/7.5345</f>
        <v>1582.7194903444156</v>
      </c>
      <c r="O77" s="100">
        <v>12750</v>
      </c>
      <c r="P77" s="67">
        <f>SUM(O77)/7.5345</f>
        <v>1692.215807286482</v>
      </c>
      <c r="Q77" s="100">
        <v>1545</v>
      </c>
      <c r="R77" s="100">
        <v>1545</v>
      </c>
      <c r="S77" s="100">
        <v>1545</v>
      </c>
    </row>
    <row r="78" spans="2:19" x14ac:dyDescent="0.25">
      <c r="B78" s="189" t="s">
        <v>169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07">
        <f t="shared" ref="M78:S78" si="18">SUM(M79)</f>
        <v>1626</v>
      </c>
      <c r="N78" s="107">
        <f t="shared" si="18"/>
        <v>215.80728648218195</v>
      </c>
      <c r="O78" s="107">
        <f t="shared" si="18"/>
        <v>0</v>
      </c>
      <c r="P78" s="107">
        <f t="shared" si="18"/>
        <v>0</v>
      </c>
      <c r="Q78" s="107">
        <f t="shared" si="18"/>
        <v>0</v>
      </c>
      <c r="R78" s="107">
        <f t="shared" si="18"/>
        <v>0</v>
      </c>
      <c r="S78" s="107">
        <f t="shared" si="18"/>
        <v>0</v>
      </c>
    </row>
    <row r="79" spans="2:19" x14ac:dyDescent="0.25">
      <c r="B79" s="122">
        <v>3241</v>
      </c>
      <c r="C79" s="109"/>
      <c r="D79" s="175" t="s">
        <v>150</v>
      </c>
      <c r="E79" s="176"/>
      <c r="F79" s="176"/>
      <c r="G79" s="176"/>
      <c r="H79" s="176"/>
      <c r="I79" s="176"/>
      <c r="J79" s="176"/>
      <c r="K79" s="176"/>
      <c r="L79" s="176"/>
      <c r="M79" s="67">
        <v>1626</v>
      </c>
      <c r="N79" s="67">
        <f>SUM(M79)/7.5345</f>
        <v>215.80728648218195</v>
      </c>
      <c r="O79" s="100">
        <v>0</v>
      </c>
      <c r="P79" s="67">
        <v>0</v>
      </c>
      <c r="Q79" s="100">
        <v>0</v>
      </c>
      <c r="R79" s="100">
        <v>0</v>
      </c>
      <c r="S79" s="109">
        <v>0</v>
      </c>
    </row>
    <row r="80" spans="2:19" ht="18" customHeight="1" x14ac:dyDescent="0.25">
      <c r="B80" s="171" t="s">
        <v>170</v>
      </c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10">
        <f t="shared" ref="M80:S80" si="19">SUM(M81+M91+M98+M105+M115+M123+M128)</f>
        <v>488365</v>
      </c>
      <c r="N80" s="110">
        <f t="shared" si="19"/>
        <v>64817.174331408853</v>
      </c>
      <c r="O80" s="110">
        <f t="shared" si="19"/>
        <v>976800</v>
      </c>
      <c r="P80" s="110">
        <f t="shared" si="19"/>
        <v>129643.63925940673</v>
      </c>
      <c r="Q80" s="110">
        <f t="shared" si="19"/>
        <v>167991</v>
      </c>
      <c r="R80" s="110">
        <f t="shared" si="19"/>
        <v>167991</v>
      </c>
      <c r="S80" s="110">
        <f t="shared" si="19"/>
        <v>167991</v>
      </c>
    </row>
    <row r="81" spans="2:19" ht="18" customHeight="1" x14ac:dyDescent="0.25">
      <c r="B81" s="166" t="s">
        <v>171</v>
      </c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07">
        <f>SUM(M82)</f>
        <v>207741</v>
      </c>
      <c r="N81" s="107">
        <f t="shared" ref="N81:S81" si="20">SUM(N82)</f>
        <v>27571.96894286283</v>
      </c>
      <c r="O81" s="107">
        <f t="shared" si="20"/>
        <v>216000</v>
      </c>
      <c r="P81" s="107">
        <f t="shared" si="20"/>
        <v>28668.126617559228</v>
      </c>
      <c r="Q81" s="107">
        <f t="shared" si="20"/>
        <v>41060</v>
      </c>
      <c r="R81" s="107">
        <f t="shared" si="20"/>
        <v>41060</v>
      </c>
      <c r="S81" s="107">
        <f t="shared" si="20"/>
        <v>41060</v>
      </c>
    </row>
    <row r="82" spans="2:19" x14ac:dyDescent="0.25">
      <c r="B82" s="96">
        <v>32</v>
      </c>
      <c r="C82" s="123"/>
      <c r="D82" s="168" t="s">
        <v>34</v>
      </c>
      <c r="E82" s="169"/>
      <c r="F82" s="169"/>
      <c r="G82" s="169"/>
      <c r="H82" s="169"/>
      <c r="I82" s="169"/>
      <c r="J82" s="169"/>
      <c r="K82" s="169"/>
      <c r="L82" s="170"/>
      <c r="M82" s="98">
        <f>SUM(M83:M90)</f>
        <v>207741</v>
      </c>
      <c r="N82" s="98">
        <f t="shared" ref="N82:S82" si="21">SUM(N83:N90)</f>
        <v>27571.96894286283</v>
      </c>
      <c r="O82" s="98">
        <f t="shared" si="21"/>
        <v>216000</v>
      </c>
      <c r="P82" s="98">
        <f t="shared" si="21"/>
        <v>28668.126617559228</v>
      </c>
      <c r="Q82" s="98">
        <f t="shared" si="21"/>
        <v>41060</v>
      </c>
      <c r="R82" s="98">
        <f t="shared" si="21"/>
        <v>41060</v>
      </c>
      <c r="S82" s="98">
        <f t="shared" si="21"/>
        <v>41060</v>
      </c>
    </row>
    <row r="83" spans="2:19" x14ac:dyDescent="0.25">
      <c r="B83" s="125">
        <v>3211</v>
      </c>
      <c r="C83" s="99"/>
      <c r="D83" s="181" t="s">
        <v>126</v>
      </c>
      <c r="E83" s="182"/>
      <c r="F83" s="182"/>
      <c r="G83" s="182"/>
      <c r="H83" s="182"/>
      <c r="I83" s="182"/>
      <c r="J83" s="182"/>
      <c r="K83" s="182"/>
      <c r="L83" s="182"/>
      <c r="M83" s="67">
        <v>0</v>
      </c>
      <c r="N83" s="67">
        <f t="shared" ref="N83:N90" si="22">SUM(M83)/7.5345</f>
        <v>0</v>
      </c>
      <c r="O83" s="111">
        <v>3000</v>
      </c>
      <c r="P83" s="67">
        <f t="shared" ref="P83:P90" si="23">SUM(O83)/7.5345</f>
        <v>398.16842524387812</v>
      </c>
      <c r="Q83" s="111">
        <v>400</v>
      </c>
      <c r="R83" s="111">
        <v>400</v>
      </c>
      <c r="S83" s="111">
        <v>400</v>
      </c>
    </row>
    <row r="84" spans="2:19" ht="12.75" customHeight="1" x14ac:dyDescent="0.25">
      <c r="B84" s="120" t="s">
        <v>130</v>
      </c>
      <c r="C84" s="120"/>
      <c r="D84" s="178" t="s">
        <v>131</v>
      </c>
      <c r="E84" s="179"/>
      <c r="F84" s="179"/>
      <c r="G84" s="179"/>
      <c r="H84" s="179"/>
      <c r="I84" s="179"/>
      <c r="J84" s="179"/>
      <c r="K84" s="179"/>
      <c r="L84" s="179"/>
      <c r="M84" s="109">
        <v>31868</v>
      </c>
      <c r="N84" s="67">
        <f t="shared" si="22"/>
        <v>4229.610458557303</v>
      </c>
      <c r="O84" s="111">
        <v>10000</v>
      </c>
      <c r="P84" s="67">
        <f t="shared" si="23"/>
        <v>1327.2280841462605</v>
      </c>
      <c r="Q84" s="111">
        <v>1330</v>
      </c>
      <c r="R84" s="111">
        <v>1330</v>
      </c>
      <c r="S84" s="111">
        <v>1330</v>
      </c>
    </row>
    <row r="85" spans="2:19" x14ac:dyDescent="0.25">
      <c r="B85" s="122">
        <v>3231</v>
      </c>
      <c r="C85" s="120"/>
      <c r="D85" s="175" t="s">
        <v>139</v>
      </c>
      <c r="E85" s="176"/>
      <c r="F85" s="176"/>
      <c r="G85" s="176"/>
      <c r="H85" s="176"/>
      <c r="I85" s="176"/>
      <c r="J85" s="176"/>
      <c r="K85" s="176"/>
      <c r="L85" s="176"/>
      <c r="M85" s="67">
        <v>12250</v>
      </c>
      <c r="N85" s="67">
        <f t="shared" si="22"/>
        <v>1625.8544030791691</v>
      </c>
      <c r="O85" s="111">
        <v>30000</v>
      </c>
      <c r="P85" s="67">
        <f t="shared" si="23"/>
        <v>3981.6842524387812</v>
      </c>
      <c r="Q85" s="111">
        <v>0</v>
      </c>
      <c r="R85" s="111">
        <v>0</v>
      </c>
      <c r="S85" s="111">
        <v>0</v>
      </c>
    </row>
    <row r="86" spans="2:19" x14ac:dyDescent="0.25">
      <c r="B86" s="120" t="s">
        <v>172</v>
      </c>
      <c r="C86" s="120"/>
      <c r="D86" s="164" t="s">
        <v>145</v>
      </c>
      <c r="E86" s="187"/>
      <c r="F86" s="187"/>
      <c r="G86" s="187"/>
      <c r="H86" s="187"/>
      <c r="I86" s="187"/>
      <c r="J86" s="187"/>
      <c r="K86" s="187"/>
      <c r="L86" s="188"/>
      <c r="M86" s="67">
        <v>154985</v>
      </c>
      <c r="N86" s="67">
        <f t="shared" si="22"/>
        <v>20570.044462140817</v>
      </c>
      <c r="O86" s="100">
        <v>108000</v>
      </c>
      <c r="P86" s="67">
        <f t="shared" si="23"/>
        <v>14334.063308779612</v>
      </c>
      <c r="Q86" s="100">
        <v>24535</v>
      </c>
      <c r="R86" s="100">
        <v>24535</v>
      </c>
      <c r="S86" s="100">
        <v>24535</v>
      </c>
    </row>
    <row r="87" spans="2:19" x14ac:dyDescent="0.25">
      <c r="B87" s="122">
        <v>3238</v>
      </c>
      <c r="C87" s="120"/>
      <c r="D87" s="175" t="s">
        <v>147</v>
      </c>
      <c r="E87" s="176"/>
      <c r="F87" s="176"/>
      <c r="G87" s="176"/>
      <c r="H87" s="176"/>
      <c r="I87" s="176"/>
      <c r="J87" s="176"/>
      <c r="K87" s="176"/>
      <c r="L87" s="176"/>
      <c r="M87" s="67">
        <v>0</v>
      </c>
      <c r="N87" s="67">
        <f t="shared" si="22"/>
        <v>0</v>
      </c>
      <c r="O87" s="100">
        <v>5000</v>
      </c>
      <c r="P87" s="67">
        <f t="shared" si="23"/>
        <v>663.61404207313024</v>
      </c>
      <c r="Q87" s="100">
        <v>0</v>
      </c>
      <c r="R87" s="100">
        <v>0</v>
      </c>
      <c r="S87" s="100">
        <v>0</v>
      </c>
    </row>
    <row r="88" spans="2:19" ht="12.75" customHeight="1" x14ac:dyDescent="0.25">
      <c r="B88" s="125">
        <v>3239</v>
      </c>
      <c r="C88" s="126"/>
      <c r="D88" s="164" t="s">
        <v>149</v>
      </c>
      <c r="E88" s="165"/>
      <c r="F88" s="165"/>
      <c r="G88" s="165"/>
      <c r="H88" s="165"/>
      <c r="I88" s="165"/>
      <c r="J88" s="165"/>
      <c r="K88" s="165"/>
      <c r="L88" s="180"/>
      <c r="M88" s="67">
        <v>0</v>
      </c>
      <c r="N88" s="67">
        <f t="shared" si="22"/>
        <v>0</v>
      </c>
      <c r="O88" s="111">
        <v>10000</v>
      </c>
      <c r="P88" s="67">
        <f t="shared" si="23"/>
        <v>1327.2280841462605</v>
      </c>
      <c r="Q88" s="111">
        <v>12795</v>
      </c>
      <c r="R88" s="111">
        <v>12795</v>
      </c>
      <c r="S88" s="111">
        <v>12795</v>
      </c>
    </row>
    <row r="89" spans="2:19" ht="12.75" customHeight="1" x14ac:dyDescent="0.25">
      <c r="B89" s="125">
        <v>3241</v>
      </c>
      <c r="C89" s="126"/>
      <c r="D89" s="175" t="s">
        <v>150</v>
      </c>
      <c r="E89" s="176"/>
      <c r="F89" s="176"/>
      <c r="G89" s="176"/>
      <c r="H89" s="176"/>
      <c r="I89" s="176"/>
      <c r="J89" s="176"/>
      <c r="K89" s="176"/>
      <c r="L89" s="176"/>
      <c r="M89" s="67">
        <v>8638</v>
      </c>
      <c r="N89" s="67">
        <f t="shared" si="22"/>
        <v>1146.4596190855398</v>
      </c>
      <c r="O89" s="111">
        <v>50000</v>
      </c>
      <c r="P89" s="67">
        <f t="shared" si="23"/>
        <v>6636.1404207313026</v>
      </c>
      <c r="Q89" s="111">
        <v>0</v>
      </c>
      <c r="R89" s="111">
        <v>0</v>
      </c>
      <c r="S89" s="111">
        <v>0</v>
      </c>
    </row>
    <row r="90" spans="2:19" ht="12.75" customHeight="1" x14ac:dyDescent="0.25">
      <c r="B90" s="125">
        <v>3293</v>
      </c>
      <c r="C90" s="126"/>
      <c r="D90" s="175" t="s">
        <v>154</v>
      </c>
      <c r="E90" s="176"/>
      <c r="F90" s="176"/>
      <c r="G90" s="176"/>
      <c r="H90" s="176"/>
      <c r="I90" s="176"/>
      <c r="J90" s="176"/>
      <c r="K90" s="176"/>
      <c r="L90" s="177"/>
      <c r="M90" s="67">
        <v>0</v>
      </c>
      <c r="N90" s="67">
        <f t="shared" si="22"/>
        <v>0</v>
      </c>
      <c r="O90" s="111">
        <v>0</v>
      </c>
      <c r="P90" s="67">
        <f t="shared" si="23"/>
        <v>0</v>
      </c>
      <c r="Q90" s="111">
        <v>2000</v>
      </c>
      <c r="R90" s="111">
        <v>2000</v>
      </c>
      <c r="S90" s="111">
        <v>2000</v>
      </c>
    </row>
    <row r="91" spans="2:19" ht="12.75" customHeight="1" x14ac:dyDescent="0.25">
      <c r="B91" s="166" t="s">
        <v>164</v>
      </c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07">
        <f>SUM(M92)</f>
        <v>21625</v>
      </c>
      <c r="N91" s="107">
        <f t="shared" ref="N91:S91" si="24">SUM(N92)</f>
        <v>2870.1307319662883</v>
      </c>
      <c r="O91" s="107">
        <f t="shared" si="24"/>
        <v>180000</v>
      </c>
      <c r="P91" s="107">
        <f t="shared" si="24"/>
        <v>23890.105514632691</v>
      </c>
      <c r="Q91" s="107">
        <f t="shared" si="24"/>
        <v>23930</v>
      </c>
      <c r="R91" s="107">
        <f t="shared" si="24"/>
        <v>23930</v>
      </c>
      <c r="S91" s="107">
        <f t="shared" si="24"/>
        <v>23930</v>
      </c>
    </row>
    <row r="92" spans="2:19" ht="12.75" customHeight="1" x14ac:dyDescent="0.25">
      <c r="B92" s="96">
        <v>32</v>
      </c>
      <c r="C92" s="127"/>
      <c r="D92" s="184" t="s">
        <v>34</v>
      </c>
      <c r="E92" s="185"/>
      <c r="F92" s="185"/>
      <c r="G92" s="185"/>
      <c r="H92" s="185"/>
      <c r="I92" s="185"/>
      <c r="J92" s="185"/>
      <c r="K92" s="185"/>
      <c r="L92" s="186"/>
      <c r="M92" s="98">
        <f>SUM(M93:M97)</f>
        <v>21625</v>
      </c>
      <c r="N92" s="98">
        <f t="shared" ref="N92:S92" si="25">SUM(N93:N97)</f>
        <v>2870.1307319662883</v>
      </c>
      <c r="O92" s="98">
        <f t="shared" si="25"/>
        <v>180000</v>
      </c>
      <c r="P92" s="98">
        <f t="shared" si="25"/>
        <v>23890.105514632691</v>
      </c>
      <c r="Q92" s="98">
        <f t="shared" si="25"/>
        <v>23930</v>
      </c>
      <c r="R92" s="98">
        <f t="shared" si="25"/>
        <v>23930</v>
      </c>
      <c r="S92" s="98">
        <f t="shared" si="25"/>
        <v>23930</v>
      </c>
    </row>
    <row r="93" spans="2:19" ht="12.75" customHeight="1" x14ac:dyDescent="0.25">
      <c r="B93" s="122">
        <v>3211</v>
      </c>
      <c r="C93" s="120"/>
      <c r="D93" s="181" t="s">
        <v>126</v>
      </c>
      <c r="E93" s="182"/>
      <c r="F93" s="182"/>
      <c r="G93" s="182"/>
      <c r="H93" s="182"/>
      <c r="I93" s="182"/>
      <c r="J93" s="182"/>
      <c r="K93" s="182"/>
      <c r="L93" s="182"/>
      <c r="M93" s="102">
        <v>0</v>
      </c>
      <c r="N93" s="67">
        <f>SUM(M93)/7.5345</f>
        <v>0</v>
      </c>
      <c r="O93" s="103">
        <v>10000</v>
      </c>
      <c r="P93" s="67">
        <f>SUM(O93)/7.5345</f>
        <v>1327.2280841462605</v>
      </c>
      <c r="Q93" s="103">
        <v>1330</v>
      </c>
      <c r="R93" s="103">
        <v>1330</v>
      </c>
      <c r="S93" s="103">
        <v>1330</v>
      </c>
    </row>
    <row r="94" spans="2:19" ht="12.75" customHeight="1" x14ac:dyDescent="0.25">
      <c r="B94" s="122">
        <v>3231</v>
      </c>
      <c r="C94" s="120"/>
      <c r="D94" s="175" t="s">
        <v>139</v>
      </c>
      <c r="E94" s="176"/>
      <c r="F94" s="176"/>
      <c r="G94" s="176"/>
      <c r="H94" s="176"/>
      <c r="I94" s="176"/>
      <c r="J94" s="176"/>
      <c r="K94" s="176"/>
      <c r="L94" s="176"/>
      <c r="M94" s="102">
        <v>0</v>
      </c>
      <c r="N94" s="67">
        <f>SUM(M94)/7.5345</f>
        <v>0</v>
      </c>
      <c r="O94" s="103">
        <v>10000</v>
      </c>
      <c r="P94" s="67">
        <f>SUM(O94)/7.5345</f>
        <v>1327.2280841462605</v>
      </c>
      <c r="Q94" s="103">
        <v>1330</v>
      </c>
      <c r="R94" s="103">
        <v>1330</v>
      </c>
      <c r="S94" s="103">
        <v>1330</v>
      </c>
    </row>
    <row r="95" spans="2:19" ht="12.75" customHeight="1" x14ac:dyDescent="0.25">
      <c r="B95" s="122">
        <v>3237</v>
      </c>
      <c r="C95" s="120"/>
      <c r="D95" s="164" t="s">
        <v>145</v>
      </c>
      <c r="E95" s="187"/>
      <c r="F95" s="187"/>
      <c r="G95" s="187"/>
      <c r="H95" s="187"/>
      <c r="I95" s="187"/>
      <c r="J95" s="187"/>
      <c r="K95" s="187"/>
      <c r="L95" s="188"/>
      <c r="M95" s="104">
        <v>21625</v>
      </c>
      <c r="N95" s="67">
        <f>SUM(M95)/7.5345</f>
        <v>2870.1307319662883</v>
      </c>
      <c r="O95" s="103">
        <v>70000</v>
      </c>
      <c r="P95" s="67">
        <f>SUM(O95)/7.5345</f>
        <v>9290.596589023824</v>
      </c>
      <c r="Q95" s="103">
        <v>11965</v>
      </c>
      <c r="R95" s="103">
        <v>11965</v>
      </c>
      <c r="S95" s="103">
        <v>11965</v>
      </c>
    </row>
    <row r="96" spans="2:19" ht="12.75" customHeight="1" x14ac:dyDescent="0.25">
      <c r="B96" s="122">
        <v>3241</v>
      </c>
      <c r="C96" s="120"/>
      <c r="D96" s="175" t="s">
        <v>150</v>
      </c>
      <c r="E96" s="176"/>
      <c r="F96" s="176"/>
      <c r="G96" s="176"/>
      <c r="H96" s="176"/>
      <c r="I96" s="176"/>
      <c r="J96" s="176"/>
      <c r="K96" s="176"/>
      <c r="L96" s="176"/>
      <c r="M96" s="102">
        <v>0</v>
      </c>
      <c r="N96" s="67">
        <f>SUM(M96)/7.5345</f>
        <v>0</v>
      </c>
      <c r="O96" s="103">
        <v>85000</v>
      </c>
      <c r="P96" s="67">
        <f>SUM(O96)/7.5345</f>
        <v>11281.438715243214</v>
      </c>
      <c r="Q96" s="103">
        <v>8635</v>
      </c>
      <c r="R96" s="103">
        <v>8635</v>
      </c>
      <c r="S96" s="103">
        <v>8635</v>
      </c>
    </row>
    <row r="97" spans="2:19" ht="12.75" customHeight="1" x14ac:dyDescent="0.25">
      <c r="B97" s="122">
        <v>3293</v>
      </c>
      <c r="C97" s="120"/>
      <c r="D97" s="175" t="s">
        <v>154</v>
      </c>
      <c r="E97" s="176"/>
      <c r="F97" s="176"/>
      <c r="G97" s="176"/>
      <c r="H97" s="176"/>
      <c r="I97" s="176"/>
      <c r="J97" s="176"/>
      <c r="K97" s="176"/>
      <c r="L97" s="176"/>
      <c r="M97" s="102">
        <v>0</v>
      </c>
      <c r="N97" s="67">
        <f>SUM(M97)/7.5345</f>
        <v>0</v>
      </c>
      <c r="O97" s="103">
        <v>5000</v>
      </c>
      <c r="P97" s="67">
        <f>SUM(O97)/7.5345</f>
        <v>663.61404207313024</v>
      </c>
      <c r="Q97" s="103">
        <v>670</v>
      </c>
      <c r="R97" s="103">
        <v>670</v>
      </c>
      <c r="S97" s="103">
        <v>670</v>
      </c>
    </row>
    <row r="98" spans="2:19" x14ac:dyDescent="0.25">
      <c r="B98" s="166" t="s">
        <v>173</v>
      </c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07">
        <f>SUM(M99)</f>
        <v>19000</v>
      </c>
      <c r="N98" s="107">
        <f t="shared" ref="N98:S98" si="26">SUM(N99)</f>
        <v>2521.7333598778951</v>
      </c>
      <c r="O98" s="107">
        <f t="shared" si="26"/>
        <v>55800</v>
      </c>
      <c r="P98" s="107">
        <f t="shared" si="26"/>
        <v>7405.9327095361332</v>
      </c>
      <c r="Q98" s="107">
        <f t="shared" si="26"/>
        <v>21830</v>
      </c>
      <c r="R98" s="107">
        <f t="shared" si="26"/>
        <v>21830</v>
      </c>
      <c r="S98" s="107">
        <f t="shared" si="26"/>
        <v>21830</v>
      </c>
    </row>
    <row r="99" spans="2:19" x14ac:dyDescent="0.25">
      <c r="B99" s="96">
        <v>32</v>
      </c>
      <c r="C99" s="127"/>
      <c r="D99" s="184" t="s">
        <v>34</v>
      </c>
      <c r="E99" s="185"/>
      <c r="F99" s="185"/>
      <c r="G99" s="185"/>
      <c r="H99" s="185"/>
      <c r="I99" s="185"/>
      <c r="J99" s="185"/>
      <c r="K99" s="185"/>
      <c r="L99" s="186"/>
      <c r="M99" s="112">
        <f>SUM(M100:M104)</f>
        <v>19000</v>
      </c>
      <c r="N99" s="112">
        <f t="shared" ref="N99:S99" si="27">SUM(N100:N104)</f>
        <v>2521.7333598778951</v>
      </c>
      <c r="O99" s="112">
        <f t="shared" si="27"/>
        <v>55800</v>
      </c>
      <c r="P99" s="112">
        <f t="shared" si="27"/>
        <v>7405.9327095361332</v>
      </c>
      <c r="Q99" s="112">
        <f t="shared" si="27"/>
        <v>21830</v>
      </c>
      <c r="R99" s="112">
        <f t="shared" si="27"/>
        <v>21830</v>
      </c>
      <c r="S99" s="112">
        <f t="shared" si="27"/>
        <v>21830</v>
      </c>
    </row>
    <row r="100" spans="2:19" x14ac:dyDescent="0.25">
      <c r="B100" s="125">
        <v>3211</v>
      </c>
      <c r="C100" s="99"/>
      <c r="D100" s="181" t="s">
        <v>126</v>
      </c>
      <c r="E100" s="182"/>
      <c r="F100" s="182"/>
      <c r="G100" s="182"/>
      <c r="H100" s="182"/>
      <c r="I100" s="182"/>
      <c r="J100" s="182"/>
      <c r="K100" s="182"/>
      <c r="L100" s="183"/>
      <c r="M100" s="106">
        <v>0</v>
      </c>
      <c r="N100" s="67">
        <f>SUM(M100)/7.5345</f>
        <v>0</v>
      </c>
      <c r="O100" s="111">
        <v>5000</v>
      </c>
      <c r="P100" s="67">
        <f>SUM(O100)/7.5345</f>
        <v>663.61404207313024</v>
      </c>
      <c r="Q100" s="111">
        <v>0</v>
      </c>
      <c r="R100" s="111">
        <v>0</v>
      </c>
      <c r="S100" s="111">
        <v>0</v>
      </c>
    </row>
    <row r="101" spans="2:19" x14ac:dyDescent="0.25">
      <c r="B101" s="125">
        <v>3221</v>
      </c>
      <c r="C101" s="99"/>
      <c r="D101" s="181" t="s">
        <v>131</v>
      </c>
      <c r="E101" s="182"/>
      <c r="F101" s="182"/>
      <c r="G101" s="182"/>
      <c r="H101" s="182"/>
      <c r="I101" s="182"/>
      <c r="J101" s="182"/>
      <c r="K101" s="182"/>
      <c r="L101" s="183"/>
      <c r="M101" s="106">
        <v>0</v>
      </c>
      <c r="N101" s="67">
        <f>SUM(M101)/7.5345</f>
        <v>0</v>
      </c>
      <c r="O101" s="111">
        <v>5000</v>
      </c>
      <c r="P101" s="67">
        <f>SUM(O101)/7.5345</f>
        <v>663.61404207313024</v>
      </c>
      <c r="Q101" s="111">
        <v>1330</v>
      </c>
      <c r="R101" s="111">
        <v>1330</v>
      </c>
      <c r="S101" s="111">
        <v>1330</v>
      </c>
    </row>
    <row r="102" spans="2:19" x14ac:dyDescent="0.25">
      <c r="B102" s="120" t="s">
        <v>172</v>
      </c>
      <c r="C102" s="120"/>
      <c r="D102" s="164" t="s">
        <v>145</v>
      </c>
      <c r="E102" s="165"/>
      <c r="F102" s="165"/>
      <c r="G102" s="165"/>
      <c r="H102" s="165"/>
      <c r="I102" s="165"/>
      <c r="J102" s="165"/>
      <c r="K102" s="165"/>
      <c r="L102" s="165"/>
      <c r="M102" s="67">
        <v>19000</v>
      </c>
      <c r="N102" s="67">
        <f>SUM(M102)/7.5345</f>
        <v>2521.7333598778951</v>
      </c>
      <c r="O102" s="100">
        <v>40800</v>
      </c>
      <c r="P102" s="67">
        <f>SUM(O102)/7.5345</f>
        <v>5415.0905833167426</v>
      </c>
      <c r="Q102" s="100">
        <v>17300</v>
      </c>
      <c r="R102" s="100">
        <v>17300</v>
      </c>
      <c r="S102" s="100">
        <v>17300</v>
      </c>
    </row>
    <row r="103" spans="2:19" x14ac:dyDescent="0.25">
      <c r="B103" s="122">
        <v>3238</v>
      </c>
      <c r="C103" s="120"/>
      <c r="D103" s="175" t="s">
        <v>147</v>
      </c>
      <c r="E103" s="176"/>
      <c r="F103" s="176"/>
      <c r="G103" s="176"/>
      <c r="H103" s="176"/>
      <c r="I103" s="176"/>
      <c r="J103" s="176"/>
      <c r="K103" s="176"/>
      <c r="L103" s="176"/>
      <c r="M103" s="67">
        <v>0</v>
      </c>
      <c r="N103" s="67">
        <v>0</v>
      </c>
      <c r="O103" s="100">
        <v>0</v>
      </c>
      <c r="P103" s="67">
        <v>0</v>
      </c>
      <c r="Q103" s="100">
        <v>2500</v>
      </c>
      <c r="R103" s="100">
        <v>2500</v>
      </c>
      <c r="S103" s="100">
        <v>2500</v>
      </c>
    </row>
    <row r="104" spans="2:19" x14ac:dyDescent="0.25">
      <c r="B104" s="122">
        <v>3293</v>
      </c>
      <c r="C104" s="120"/>
      <c r="D104" s="164" t="s">
        <v>154</v>
      </c>
      <c r="E104" s="165"/>
      <c r="F104" s="165"/>
      <c r="G104" s="165"/>
      <c r="H104" s="165"/>
      <c r="I104" s="165"/>
      <c r="J104" s="165"/>
      <c r="K104" s="165"/>
      <c r="L104" s="165"/>
      <c r="M104" s="67">
        <v>0</v>
      </c>
      <c r="N104" s="67">
        <f>SUM(M104)/7.5345</f>
        <v>0</v>
      </c>
      <c r="O104" s="100">
        <v>5000</v>
      </c>
      <c r="P104" s="67">
        <f>SUM(O104)/7.5345</f>
        <v>663.61404207313024</v>
      </c>
      <c r="Q104" s="100">
        <v>700</v>
      </c>
      <c r="R104" s="100">
        <v>700</v>
      </c>
      <c r="S104" s="100">
        <v>700</v>
      </c>
    </row>
    <row r="105" spans="2:19" ht="15.75" customHeight="1" x14ac:dyDescent="0.25">
      <c r="B105" s="166" t="s">
        <v>174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07">
        <f>SUM(M106)</f>
        <v>45000</v>
      </c>
      <c r="N105" s="107">
        <f t="shared" ref="N105:S105" si="28">SUM(N106)</f>
        <v>5972.5263786581727</v>
      </c>
      <c r="O105" s="107">
        <f t="shared" si="28"/>
        <v>425000</v>
      </c>
      <c r="P105" s="107">
        <f t="shared" si="28"/>
        <v>56407.193576216072</v>
      </c>
      <c r="Q105" s="107">
        <f t="shared" si="28"/>
        <v>63533</v>
      </c>
      <c r="R105" s="107">
        <f t="shared" si="28"/>
        <v>63533</v>
      </c>
      <c r="S105" s="107">
        <f t="shared" si="28"/>
        <v>63533</v>
      </c>
    </row>
    <row r="106" spans="2:19" x14ac:dyDescent="0.25">
      <c r="B106" s="96">
        <v>32</v>
      </c>
      <c r="C106" s="123"/>
      <c r="D106" s="168" t="s">
        <v>34</v>
      </c>
      <c r="E106" s="169"/>
      <c r="F106" s="169"/>
      <c r="G106" s="169"/>
      <c r="H106" s="169"/>
      <c r="I106" s="169"/>
      <c r="J106" s="169"/>
      <c r="K106" s="169"/>
      <c r="L106" s="170"/>
      <c r="M106" s="98">
        <f>SUM(M107:M114)</f>
        <v>45000</v>
      </c>
      <c r="N106" s="98">
        <f t="shared" ref="N106:S106" si="29">SUM(N107:N114)</f>
        <v>5972.5263786581727</v>
      </c>
      <c r="O106" s="98">
        <f t="shared" si="29"/>
        <v>425000</v>
      </c>
      <c r="P106" s="98">
        <f t="shared" si="29"/>
        <v>56407.193576216072</v>
      </c>
      <c r="Q106" s="98">
        <f t="shared" si="29"/>
        <v>63533</v>
      </c>
      <c r="R106" s="98">
        <f t="shared" si="29"/>
        <v>63533</v>
      </c>
      <c r="S106" s="98">
        <f t="shared" si="29"/>
        <v>63533</v>
      </c>
    </row>
    <row r="107" spans="2:19" x14ac:dyDescent="0.25">
      <c r="B107" s="120" t="s">
        <v>132</v>
      </c>
      <c r="C107" s="120"/>
      <c r="D107" s="164" t="s">
        <v>133</v>
      </c>
      <c r="E107" s="165"/>
      <c r="F107" s="165"/>
      <c r="G107" s="165"/>
      <c r="H107" s="165"/>
      <c r="I107" s="165"/>
      <c r="J107" s="165"/>
      <c r="K107" s="165"/>
      <c r="L107" s="165"/>
      <c r="M107" s="67">
        <v>10000</v>
      </c>
      <c r="N107" s="67">
        <f t="shared" ref="N107:N114" si="30">SUM(M107)/7.5345</f>
        <v>1327.2280841462605</v>
      </c>
      <c r="O107" s="100">
        <v>10000</v>
      </c>
      <c r="P107" s="67">
        <f t="shared" ref="P107:P114" si="31">SUM(O107)/7.5345</f>
        <v>1327.2280841462605</v>
      </c>
      <c r="Q107" s="100">
        <v>1328</v>
      </c>
      <c r="R107" s="100">
        <v>1328</v>
      </c>
      <c r="S107" s="100">
        <v>1328</v>
      </c>
    </row>
    <row r="108" spans="2:19" x14ac:dyDescent="0.25">
      <c r="B108" s="120" t="s">
        <v>134</v>
      </c>
      <c r="C108" s="120"/>
      <c r="D108" s="164" t="s">
        <v>135</v>
      </c>
      <c r="E108" s="165"/>
      <c r="F108" s="165"/>
      <c r="G108" s="165"/>
      <c r="H108" s="165"/>
      <c r="I108" s="165"/>
      <c r="J108" s="165"/>
      <c r="K108" s="165"/>
      <c r="L108" s="165"/>
      <c r="M108" s="67">
        <v>13900</v>
      </c>
      <c r="N108" s="67">
        <f t="shared" si="30"/>
        <v>1844.8470369633021</v>
      </c>
      <c r="O108" s="100">
        <v>13900</v>
      </c>
      <c r="P108" s="67">
        <f t="shared" si="31"/>
        <v>1844.8470369633021</v>
      </c>
      <c r="Q108" s="100">
        <v>1845</v>
      </c>
      <c r="R108" s="100">
        <v>1845</v>
      </c>
      <c r="S108" s="100">
        <v>1845</v>
      </c>
    </row>
    <row r="109" spans="2:19" x14ac:dyDescent="0.25">
      <c r="B109" s="120" t="s">
        <v>140</v>
      </c>
      <c r="C109" s="120"/>
      <c r="D109" s="164" t="s">
        <v>141</v>
      </c>
      <c r="E109" s="165"/>
      <c r="F109" s="165"/>
      <c r="G109" s="165"/>
      <c r="H109" s="165"/>
      <c r="I109" s="165"/>
      <c r="J109" s="165"/>
      <c r="K109" s="165"/>
      <c r="L109" s="165"/>
      <c r="M109" s="67">
        <v>5150</v>
      </c>
      <c r="N109" s="67">
        <f t="shared" si="30"/>
        <v>683.52246333532412</v>
      </c>
      <c r="O109" s="100">
        <v>5000</v>
      </c>
      <c r="P109" s="67">
        <f t="shared" si="31"/>
        <v>663.61404207313024</v>
      </c>
      <c r="Q109" s="100">
        <v>664</v>
      </c>
      <c r="R109" s="100">
        <v>664</v>
      </c>
      <c r="S109" s="100">
        <v>664</v>
      </c>
    </row>
    <row r="110" spans="2:19" x14ac:dyDescent="0.25">
      <c r="B110" s="120" t="s">
        <v>143</v>
      </c>
      <c r="C110" s="120"/>
      <c r="D110" s="164" t="s">
        <v>144</v>
      </c>
      <c r="E110" s="165"/>
      <c r="F110" s="165"/>
      <c r="G110" s="165"/>
      <c r="H110" s="165"/>
      <c r="I110" s="165"/>
      <c r="J110" s="165"/>
      <c r="K110" s="165"/>
      <c r="L110" s="165"/>
      <c r="M110" s="67">
        <v>1850</v>
      </c>
      <c r="N110" s="67">
        <f t="shared" si="30"/>
        <v>245.53719556705818</v>
      </c>
      <c r="O110" s="100">
        <v>2000</v>
      </c>
      <c r="P110" s="67">
        <f t="shared" si="31"/>
        <v>265.44561682925212</v>
      </c>
      <c r="Q110" s="100">
        <v>266</v>
      </c>
      <c r="R110" s="100">
        <v>266</v>
      </c>
      <c r="S110" s="100">
        <v>266</v>
      </c>
    </row>
    <row r="111" spans="2:19" x14ac:dyDescent="0.25">
      <c r="B111" s="120" t="s">
        <v>172</v>
      </c>
      <c r="C111" s="120"/>
      <c r="D111" s="164" t="s">
        <v>145</v>
      </c>
      <c r="E111" s="165"/>
      <c r="F111" s="165"/>
      <c r="G111" s="165"/>
      <c r="H111" s="165"/>
      <c r="I111" s="165"/>
      <c r="J111" s="165"/>
      <c r="K111" s="165"/>
      <c r="L111" s="165"/>
      <c r="M111" s="67">
        <v>10000</v>
      </c>
      <c r="N111" s="67">
        <f t="shared" si="30"/>
        <v>1327.2280841462605</v>
      </c>
      <c r="O111" s="100">
        <v>305000</v>
      </c>
      <c r="P111" s="67">
        <f t="shared" si="31"/>
        <v>40480.456566460947</v>
      </c>
      <c r="Q111" s="100">
        <v>49580</v>
      </c>
      <c r="R111" s="100">
        <v>49580</v>
      </c>
      <c r="S111" s="100">
        <v>49580</v>
      </c>
    </row>
    <row r="112" spans="2:19" x14ac:dyDescent="0.25">
      <c r="B112" s="122">
        <v>3239</v>
      </c>
      <c r="C112" s="120"/>
      <c r="D112" s="175" t="s">
        <v>149</v>
      </c>
      <c r="E112" s="176"/>
      <c r="F112" s="176"/>
      <c r="G112" s="176"/>
      <c r="H112" s="176"/>
      <c r="I112" s="176"/>
      <c r="J112" s="176"/>
      <c r="K112" s="176"/>
      <c r="L112" s="177"/>
      <c r="M112" s="106">
        <v>0</v>
      </c>
      <c r="N112" s="67">
        <f t="shared" si="30"/>
        <v>0</v>
      </c>
      <c r="O112" s="103">
        <v>20000</v>
      </c>
      <c r="P112" s="67">
        <f t="shared" si="31"/>
        <v>2654.4561682925209</v>
      </c>
      <c r="Q112" s="103">
        <v>2000</v>
      </c>
      <c r="R112" s="103">
        <v>2000</v>
      </c>
      <c r="S112" s="103">
        <v>2000</v>
      </c>
    </row>
    <row r="113" spans="2:19" x14ac:dyDescent="0.25">
      <c r="B113" s="120" t="s">
        <v>175</v>
      </c>
      <c r="C113" s="120"/>
      <c r="D113" s="164" t="s">
        <v>176</v>
      </c>
      <c r="E113" s="165"/>
      <c r="F113" s="165"/>
      <c r="G113" s="165"/>
      <c r="H113" s="165"/>
      <c r="I113" s="165"/>
      <c r="J113" s="165"/>
      <c r="K113" s="165"/>
      <c r="L113" s="165"/>
      <c r="M113" s="67">
        <v>0</v>
      </c>
      <c r="N113" s="67">
        <f t="shared" si="30"/>
        <v>0</v>
      </c>
      <c r="O113" s="100">
        <v>65000</v>
      </c>
      <c r="P113" s="67">
        <f t="shared" si="31"/>
        <v>8626.9825469506923</v>
      </c>
      <c r="Q113" s="100">
        <v>7305</v>
      </c>
      <c r="R113" s="100">
        <v>7305</v>
      </c>
      <c r="S113" s="100">
        <v>7305</v>
      </c>
    </row>
    <row r="114" spans="2:19" x14ac:dyDescent="0.25">
      <c r="B114" s="120" t="s">
        <v>152</v>
      </c>
      <c r="C114" s="120"/>
      <c r="D114" s="164" t="s">
        <v>153</v>
      </c>
      <c r="E114" s="165"/>
      <c r="F114" s="165"/>
      <c r="G114" s="165"/>
      <c r="H114" s="165"/>
      <c r="I114" s="165"/>
      <c r="J114" s="165"/>
      <c r="K114" s="165"/>
      <c r="L114" s="165"/>
      <c r="M114" s="67">
        <v>4100</v>
      </c>
      <c r="N114" s="67">
        <f t="shared" si="30"/>
        <v>544.16351449996682</v>
      </c>
      <c r="O114" s="100">
        <v>4100</v>
      </c>
      <c r="P114" s="67">
        <f t="shared" si="31"/>
        <v>544.16351449996682</v>
      </c>
      <c r="Q114" s="100">
        <v>545</v>
      </c>
      <c r="R114" s="100">
        <v>545</v>
      </c>
      <c r="S114" s="100">
        <v>545</v>
      </c>
    </row>
    <row r="115" spans="2:19" ht="18" customHeight="1" x14ac:dyDescent="0.25">
      <c r="B115" s="166" t="s">
        <v>177</v>
      </c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07">
        <f>SUM(M116)</f>
        <v>75000</v>
      </c>
      <c r="N115" s="107">
        <f t="shared" ref="N115:S115" si="32">SUM(N116)</f>
        <v>9954.2106310969539</v>
      </c>
      <c r="O115" s="107">
        <f t="shared" si="32"/>
        <v>70000</v>
      </c>
      <c r="P115" s="107">
        <f t="shared" si="32"/>
        <v>9290.596589023824</v>
      </c>
      <c r="Q115" s="107">
        <f t="shared" si="32"/>
        <v>13638</v>
      </c>
      <c r="R115" s="107">
        <f t="shared" si="32"/>
        <v>13638</v>
      </c>
      <c r="S115" s="107">
        <f t="shared" si="32"/>
        <v>13638</v>
      </c>
    </row>
    <row r="116" spans="2:19" x14ac:dyDescent="0.25">
      <c r="B116" s="96">
        <v>32</v>
      </c>
      <c r="C116" s="113"/>
      <c r="D116" s="168" t="s">
        <v>34</v>
      </c>
      <c r="E116" s="169"/>
      <c r="F116" s="169"/>
      <c r="G116" s="169"/>
      <c r="H116" s="169"/>
      <c r="I116" s="169"/>
      <c r="J116" s="169"/>
      <c r="K116" s="169"/>
      <c r="L116" s="170"/>
      <c r="M116" s="98">
        <f>SUM(M117:M122)</f>
        <v>75000</v>
      </c>
      <c r="N116" s="98">
        <f t="shared" ref="N116:S116" si="33">SUM(N117:N122)</f>
        <v>9954.2106310969539</v>
      </c>
      <c r="O116" s="98">
        <f t="shared" si="33"/>
        <v>70000</v>
      </c>
      <c r="P116" s="98">
        <f t="shared" si="33"/>
        <v>9290.596589023824</v>
      </c>
      <c r="Q116" s="98">
        <f t="shared" si="33"/>
        <v>13638</v>
      </c>
      <c r="R116" s="98">
        <f t="shared" si="33"/>
        <v>13638</v>
      </c>
      <c r="S116" s="98">
        <f t="shared" si="33"/>
        <v>13638</v>
      </c>
    </row>
    <row r="117" spans="2:19" x14ac:dyDescent="0.25">
      <c r="B117" s="120" t="s">
        <v>132</v>
      </c>
      <c r="C117" s="120"/>
      <c r="D117" s="164" t="s">
        <v>133</v>
      </c>
      <c r="E117" s="165"/>
      <c r="F117" s="165"/>
      <c r="G117" s="165"/>
      <c r="H117" s="165"/>
      <c r="I117" s="165"/>
      <c r="J117" s="165"/>
      <c r="K117" s="165"/>
      <c r="L117" s="165"/>
      <c r="M117" s="67">
        <v>11500</v>
      </c>
      <c r="N117" s="67">
        <f t="shared" ref="N117:N122" si="34">SUM(M117)/7.5345</f>
        <v>1526.3122967681995</v>
      </c>
      <c r="O117" s="100">
        <v>9500</v>
      </c>
      <c r="P117" s="67">
        <f t="shared" ref="P117:P122" si="35">SUM(O117)/7.5345</f>
        <v>1260.8666799389475</v>
      </c>
      <c r="Q117" s="100">
        <v>1261</v>
      </c>
      <c r="R117" s="100">
        <v>1261</v>
      </c>
      <c r="S117" s="100">
        <v>1261</v>
      </c>
    </row>
    <row r="118" spans="2:19" x14ac:dyDescent="0.25">
      <c r="B118" s="120" t="s">
        <v>134</v>
      </c>
      <c r="C118" s="120"/>
      <c r="D118" s="164" t="s">
        <v>135</v>
      </c>
      <c r="E118" s="165"/>
      <c r="F118" s="165"/>
      <c r="G118" s="165"/>
      <c r="H118" s="165"/>
      <c r="I118" s="165"/>
      <c r="J118" s="165"/>
      <c r="K118" s="165"/>
      <c r="L118" s="165"/>
      <c r="M118" s="67">
        <v>11500</v>
      </c>
      <c r="N118" s="67">
        <f t="shared" si="34"/>
        <v>1526.3122967681995</v>
      </c>
      <c r="O118" s="100">
        <v>11500</v>
      </c>
      <c r="P118" s="67">
        <f t="shared" si="35"/>
        <v>1526.3122967681995</v>
      </c>
      <c r="Q118" s="100">
        <v>1527</v>
      </c>
      <c r="R118" s="100">
        <v>1527</v>
      </c>
      <c r="S118" s="100">
        <v>1527</v>
      </c>
    </row>
    <row r="119" spans="2:19" x14ac:dyDescent="0.25">
      <c r="B119" s="120" t="s">
        <v>138</v>
      </c>
      <c r="C119" s="120"/>
      <c r="D119" s="164" t="s">
        <v>139</v>
      </c>
      <c r="E119" s="165"/>
      <c r="F119" s="165"/>
      <c r="G119" s="165"/>
      <c r="H119" s="165"/>
      <c r="I119" s="165"/>
      <c r="J119" s="165"/>
      <c r="K119" s="165"/>
      <c r="L119" s="165"/>
      <c r="M119" s="67">
        <v>5000</v>
      </c>
      <c r="N119" s="67">
        <f t="shared" si="34"/>
        <v>663.61404207313024</v>
      </c>
      <c r="O119" s="100">
        <v>7000</v>
      </c>
      <c r="P119" s="67">
        <f t="shared" si="35"/>
        <v>929.05965890238235</v>
      </c>
      <c r="Q119" s="100">
        <v>930</v>
      </c>
      <c r="R119" s="100">
        <v>930</v>
      </c>
      <c r="S119" s="100">
        <v>930</v>
      </c>
    </row>
    <row r="120" spans="2:19" x14ac:dyDescent="0.25">
      <c r="B120" s="120" t="s">
        <v>140</v>
      </c>
      <c r="C120" s="120"/>
      <c r="D120" s="164" t="s">
        <v>141</v>
      </c>
      <c r="E120" s="165"/>
      <c r="F120" s="165"/>
      <c r="G120" s="165"/>
      <c r="H120" s="165"/>
      <c r="I120" s="165"/>
      <c r="J120" s="165"/>
      <c r="K120" s="165"/>
      <c r="L120" s="165"/>
      <c r="M120" s="67">
        <v>7000</v>
      </c>
      <c r="N120" s="67">
        <f t="shared" si="34"/>
        <v>929.05965890238235</v>
      </c>
      <c r="O120" s="100">
        <v>7000</v>
      </c>
      <c r="P120" s="67">
        <f t="shared" si="35"/>
        <v>929.05965890238235</v>
      </c>
      <c r="Q120" s="100">
        <v>930</v>
      </c>
      <c r="R120" s="100">
        <v>930</v>
      </c>
      <c r="S120" s="100">
        <v>930</v>
      </c>
    </row>
    <row r="121" spans="2:19" x14ac:dyDescent="0.25">
      <c r="B121" s="120" t="s">
        <v>172</v>
      </c>
      <c r="C121" s="120"/>
      <c r="D121" s="164" t="s">
        <v>145</v>
      </c>
      <c r="E121" s="165"/>
      <c r="F121" s="165"/>
      <c r="G121" s="165"/>
      <c r="H121" s="165"/>
      <c r="I121" s="165"/>
      <c r="J121" s="165"/>
      <c r="K121" s="165"/>
      <c r="L121" s="165"/>
      <c r="M121" s="67">
        <v>40000</v>
      </c>
      <c r="N121" s="67">
        <f t="shared" si="34"/>
        <v>5308.9123365850419</v>
      </c>
      <c r="O121" s="100">
        <v>35000</v>
      </c>
      <c r="P121" s="67">
        <f t="shared" si="35"/>
        <v>4645.298294511912</v>
      </c>
      <c r="Q121" s="100">
        <v>6990</v>
      </c>
      <c r="R121" s="100">
        <v>6990</v>
      </c>
      <c r="S121" s="100">
        <v>6990</v>
      </c>
    </row>
    <row r="122" spans="2:19" ht="12.75" customHeight="1" x14ac:dyDescent="0.25">
      <c r="B122" s="122">
        <v>3239</v>
      </c>
      <c r="C122" s="120"/>
      <c r="D122" s="175" t="s">
        <v>149</v>
      </c>
      <c r="E122" s="176"/>
      <c r="F122" s="176"/>
      <c r="G122" s="176"/>
      <c r="H122" s="176"/>
      <c r="I122" s="176"/>
      <c r="J122" s="176"/>
      <c r="K122" s="176"/>
      <c r="L122" s="177"/>
      <c r="M122" s="67">
        <v>0</v>
      </c>
      <c r="N122" s="67">
        <f t="shared" si="34"/>
        <v>0</v>
      </c>
      <c r="O122" s="100">
        <v>0</v>
      </c>
      <c r="P122" s="67">
        <f t="shared" si="35"/>
        <v>0</v>
      </c>
      <c r="Q122" s="100">
        <v>2000</v>
      </c>
      <c r="R122" s="100">
        <v>2000</v>
      </c>
      <c r="S122" s="100">
        <v>2000</v>
      </c>
    </row>
    <row r="123" spans="2:19" ht="18" customHeight="1" x14ac:dyDescent="0.25">
      <c r="B123" s="166" t="s">
        <v>168</v>
      </c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07">
        <f>SUM(M124)</f>
        <v>45000</v>
      </c>
      <c r="N123" s="107">
        <f t="shared" ref="N123:S123" si="36">SUM(N124)</f>
        <v>5972.5263786581727</v>
      </c>
      <c r="O123" s="107">
        <f>SUM(O124)</f>
        <v>30000</v>
      </c>
      <c r="P123" s="107">
        <f t="shared" si="36"/>
        <v>3981.6842524387816</v>
      </c>
      <c r="Q123" s="107">
        <f t="shared" si="36"/>
        <v>4000</v>
      </c>
      <c r="R123" s="107">
        <f t="shared" si="36"/>
        <v>4000</v>
      </c>
      <c r="S123" s="107">
        <f t="shared" si="36"/>
        <v>4000</v>
      </c>
    </row>
    <row r="124" spans="2:19" x14ac:dyDescent="0.25">
      <c r="B124" s="96">
        <v>32</v>
      </c>
      <c r="C124" s="113"/>
      <c r="D124" s="168" t="s">
        <v>34</v>
      </c>
      <c r="E124" s="169"/>
      <c r="F124" s="169"/>
      <c r="G124" s="169"/>
      <c r="H124" s="169"/>
      <c r="I124" s="169"/>
      <c r="J124" s="169"/>
      <c r="K124" s="169"/>
      <c r="L124" s="170"/>
      <c r="M124" s="98">
        <f t="shared" ref="M124:S124" si="37">SUM(M125:M127)</f>
        <v>45000</v>
      </c>
      <c r="N124" s="98">
        <f t="shared" si="37"/>
        <v>5972.5263786581727</v>
      </c>
      <c r="O124" s="98">
        <f t="shared" si="37"/>
        <v>30000</v>
      </c>
      <c r="P124" s="98">
        <f t="shared" si="37"/>
        <v>3981.6842524387816</v>
      </c>
      <c r="Q124" s="98">
        <f t="shared" si="37"/>
        <v>4000</v>
      </c>
      <c r="R124" s="98">
        <f t="shared" si="37"/>
        <v>4000</v>
      </c>
      <c r="S124" s="98">
        <f t="shared" si="37"/>
        <v>4000</v>
      </c>
    </row>
    <row r="125" spans="2:19" x14ac:dyDescent="0.25">
      <c r="B125" s="125">
        <v>3231</v>
      </c>
      <c r="C125" s="113"/>
      <c r="D125" s="181" t="s">
        <v>131</v>
      </c>
      <c r="E125" s="182"/>
      <c r="F125" s="182"/>
      <c r="G125" s="182"/>
      <c r="H125" s="182"/>
      <c r="I125" s="182"/>
      <c r="J125" s="182"/>
      <c r="K125" s="182"/>
      <c r="L125" s="183"/>
      <c r="M125" s="114">
        <v>10000</v>
      </c>
      <c r="N125" s="67">
        <f>SUM(M125)/7.5345</f>
        <v>1327.2280841462605</v>
      </c>
      <c r="O125" s="112">
        <v>0</v>
      </c>
      <c r="P125" s="98">
        <v>0</v>
      </c>
      <c r="Q125" s="112">
        <v>0</v>
      </c>
      <c r="R125" s="112">
        <v>0</v>
      </c>
      <c r="S125" s="112">
        <v>0</v>
      </c>
    </row>
    <row r="126" spans="2:19" x14ac:dyDescent="0.25">
      <c r="B126" s="120" t="s">
        <v>172</v>
      </c>
      <c r="C126" s="120"/>
      <c r="D126" s="164" t="s">
        <v>145</v>
      </c>
      <c r="E126" s="165"/>
      <c r="F126" s="165"/>
      <c r="G126" s="165"/>
      <c r="H126" s="165"/>
      <c r="I126" s="165"/>
      <c r="J126" s="165"/>
      <c r="K126" s="165"/>
      <c r="L126" s="165"/>
      <c r="M126" s="67">
        <v>35000</v>
      </c>
      <c r="N126" s="67">
        <f>SUM(M126)/7.5345</f>
        <v>4645.298294511912</v>
      </c>
      <c r="O126" s="100">
        <v>25000</v>
      </c>
      <c r="P126" s="67">
        <f>SUM(O126)/7.5345</f>
        <v>3318.0702103656513</v>
      </c>
      <c r="Q126" s="100">
        <v>3330</v>
      </c>
      <c r="R126" s="100">
        <v>3330</v>
      </c>
      <c r="S126" s="100">
        <v>3330</v>
      </c>
    </row>
    <row r="127" spans="2:19" x14ac:dyDescent="0.25">
      <c r="B127" s="122">
        <v>3293</v>
      </c>
      <c r="C127" s="120"/>
      <c r="D127" s="175" t="s">
        <v>154</v>
      </c>
      <c r="E127" s="176"/>
      <c r="F127" s="176"/>
      <c r="G127" s="176"/>
      <c r="H127" s="176"/>
      <c r="I127" s="176"/>
      <c r="J127" s="176"/>
      <c r="K127" s="176"/>
      <c r="L127" s="177"/>
      <c r="M127" s="106">
        <v>0</v>
      </c>
      <c r="N127" s="67">
        <f>SUM(M127)/7.5345</f>
        <v>0</v>
      </c>
      <c r="O127" s="103">
        <v>5000</v>
      </c>
      <c r="P127" s="67">
        <f>SUM(O127)/7.5345</f>
        <v>663.61404207313024</v>
      </c>
      <c r="Q127" s="103">
        <v>670</v>
      </c>
      <c r="R127" s="103">
        <v>670</v>
      </c>
      <c r="S127" s="103">
        <v>670</v>
      </c>
    </row>
    <row r="128" spans="2:19" ht="12.75" customHeight="1" x14ac:dyDescent="0.25">
      <c r="B128" s="166" t="s">
        <v>178</v>
      </c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07">
        <f>SUM(M129)</f>
        <v>74999</v>
      </c>
      <c r="N128" s="107">
        <f t="shared" ref="N128:S129" si="38">SUM(N129)</f>
        <v>9954.0779082885383</v>
      </c>
      <c r="O128" s="107">
        <f t="shared" si="38"/>
        <v>0</v>
      </c>
      <c r="P128" s="107">
        <f t="shared" si="38"/>
        <v>0</v>
      </c>
      <c r="Q128" s="107">
        <f t="shared" si="38"/>
        <v>0</v>
      </c>
      <c r="R128" s="107">
        <f t="shared" si="38"/>
        <v>0</v>
      </c>
      <c r="S128" s="107">
        <f t="shared" si="38"/>
        <v>0</v>
      </c>
    </row>
    <row r="129" spans="2:19" x14ac:dyDescent="0.25">
      <c r="B129" s="96">
        <v>32</v>
      </c>
      <c r="C129" s="113"/>
      <c r="D129" s="168" t="s">
        <v>34</v>
      </c>
      <c r="E129" s="169"/>
      <c r="F129" s="169"/>
      <c r="G129" s="169"/>
      <c r="H129" s="169"/>
      <c r="I129" s="169"/>
      <c r="J129" s="169"/>
      <c r="K129" s="169"/>
      <c r="L129" s="170"/>
      <c r="M129" s="106">
        <f>SUM(M130)</f>
        <v>74999</v>
      </c>
      <c r="N129" s="106">
        <f t="shared" si="38"/>
        <v>9954.0779082885383</v>
      </c>
      <c r="O129" s="106">
        <f t="shared" si="38"/>
        <v>0</v>
      </c>
      <c r="P129" s="106">
        <f t="shared" si="38"/>
        <v>0</v>
      </c>
      <c r="Q129" s="106">
        <f t="shared" si="38"/>
        <v>0</v>
      </c>
      <c r="R129" s="106">
        <f t="shared" si="38"/>
        <v>0</v>
      </c>
      <c r="S129" s="106">
        <f t="shared" si="38"/>
        <v>0</v>
      </c>
    </row>
    <row r="130" spans="2:19" x14ac:dyDescent="0.25">
      <c r="B130" s="120" t="s">
        <v>172</v>
      </c>
      <c r="C130" s="120"/>
      <c r="D130" s="164" t="s">
        <v>145</v>
      </c>
      <c r="E130" s="165"/>
      <c r="F130" s="165"/>
      <c r="G130" s="165"/>
      <c r="H130" s="165"/>
      <c r="I130" s="165"/>
      <c r="J130" s="165"/>
      <c r="K130" s="165"/>
      <c r="L130" s="165"/>
      <c r="M130" s="106">
        <v>74999</v>
      </c>
      <c r="N130" s="67">
        <f>SUM(M130)/7.5345</f>
        <v>9954.0779082885383</v>
      </c>
      <c r="O130" s="103">
        <v>0</v>
      </c>
      <c r="P130" s="67">
        <f>SUM(O130)/7.5345</f>
        <v>0</v>
      </c>
      <c r="Q130" s="103">
        <v>0</v>
      </c>
      <c r="R130" s="103">
        <v>0</v>
      </c>
      <c r="S130" s="102">
        <v>0</v>
      </c>
    </row>
    <row r="131" spans="2:19" ht="18" customHeight="1" x14ac:dyDescent="0.25">
      <c r="B131" s="171" t="s">
        <v>179</v>
      </c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10">
        <f>SUM(M132+M139+M147+M150)</f>
        <v>82141</v>
      </c>
      <c r="N131" s="110">
        <f t="shared" ref="N131:S131" si="39">SUM(N132+N139+N147+N150)</f>
        <v>10901.984205985798</v>
      </c>
      <c r="O131" s="110">
        <f t="shared" si="39"/>
        <v>80000</v>
      </c>
      <c r="P131" s="110">
        <f t="shared" si="39"/>
        <v>10617.824673170082</v>
      </c>
      <c r="Q131" s="110">
        <f t="shared" si="39"/>
        <v>32380</v>
      </c>
      <c r="R131" s="115">
        <f t="shared" si="39"/>
        <v>32380</v>
      </c>
      <c r="S131" s="110">
        <f t="shared" si="39"/>
        <v>32380</v>
      </c>
    </row>
    <row r="132" spans="2:19" ht="18" customHeight="1" x14ac:dyDescent="0.25">
      <c r="B132" s="166" t="s">
        <v>180</v>
      </c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07">
        <f>SUM(M133)</f>
        <v>27030</v>
      </c>
      <c r="N132" s="107">
        <f t="shared" ref="N132:S132" si="40">SUM(N133)</f>
        <v>3587.4975114473418</v>
      </c>
      <c r="O132" s="107">
        <f t="shared" si="40"/>
        <v>20000</v>
      </c>
      <c r="P132" s="107">
        <f t="shared" si="40"/>
        <v>2654.4561682925209</v>
      </c>
      <c r="Q132" s="107">
        <f t="shared" si="40"/>
        <v>9660</v>
      </c>
      <c r="R132" s="116">
        <f t="shared" si="40"/>
        <v>9660</v>
      </c>
      <c r="S132" s="107">
        <f t="shared" si="40"/>
        <v>9660</v>
      </c>
    </row>
    <row r="133" spans="2:19" x14ac:dyDescent="0.25">
      <c r="B133" s="96">
        <v>42</v>
      </c>
      <c r="C133" s="113"/>
      <c r="D133" s="168" t="s">
        <v>181</v>
      </c>
      <c r="E133" s="169"/>
      <c r="F133" s="169"/>
      <c r="G133" s="169"/>
      <c r="H133" s="169"/>
      <c r="I133" s="169"/>
      <c r="J133" s="169"/>
      <c r="K133" s="169"/>
      <c r="L133" s="170"/>
      <c r="M133" s="112">
        <f>SUM(M134:M138)</f>
        <v>27030</v>
      </c>
      <c r="N133" s="112">
        <f t="shared" ref="N133:S133" si="41">SUM(N134:N138)</f>
        <v>3587.4975114473418</v>
      </c>
      <c r="O133" s="112">
        <f t="shared" si="41"/>
        <v>20000</v>
      </c>
      <c r="P133" s="112">
        <f t="shared" si="41"/>
        <v>2654.4561682925209</v>
      </c>
      <c r="Q133" s="112">
        <f t="shared" si="41"/>
        <v>9660</v>
      </c>
      <c r="R133" s="112">
        <f t="shared" si="41"/>
        <v>9660</v>
      </c>
      <c r="S133" s="98">
        <f t="shared" si="41"/>
        <v>9660</v>
      </c>
    </row>
    <row r="134" spans="2:19" ht="12.75" customHeight="1" x14ac:dyDescent="0.25">
      <c r="B134" s="122">
        <v>4221</v>
      </c>
      <c r="C134" s="120"/>
      <c r="D134" s="164" t="s">
        <v>182</v>
      </c>
      <c r="E134" s="165"/>
      <c r="F134" s="165"/>
      <c r="G134" s="165"/>
      <c r="H134" s="165"/>
      <c r="I134" s="165"/>
      <c r="J134" s="165"/>
      <c r="K134" s="165"/>
      <c r="L134" s="165"/>
      <c r="M134" s="106">
        <v>7000</v>
      </c>
      <c r="N134" s="67">
        <f>SUM(M134)/7.5345</f>
        <v>929.05965890238235</v>
      </c>
      <c r="O134" s="103">
        <v>5000</v>
      </c>
      <c r="P134" s="67">
        <f>SUM(O134)/7.5345</f>
        <v>663.61404207313024</v>
      </c>
      <c r="Q134" s="103">
        <v>6700</v>
      </c>
      <c r="R134" s="103">
        <v>6700</v>
      </c>
      <c r="S134" s="103">
        <v>6700</v>
      </c>
    </row>
    <row r="135" spans="2:19" ht="12.75" customHeight="1" x14ac:dyDescent="0.25">
      <c r="B135" s="122">
        <v>4223</v>
      </c>
      <c r="C135" s="120"/>
      <c r="D135" s="175" t="s">
        <v>183</v>
      </c>
      <c r="E135" s="176"/>
      <c r="F135" s="176"/>
      <c r="G135" s="176"/>
      <c r="H135" s="176"/>
      <c r="I135" s="176"/>
      <c r="J135" s="176"/>
      <c r="K135" s="176"/>
      <c r="L135" s="177"/>
      <c r="M135" s="106">
        <v>4310</v>
      </c>
      <c r="N135" s="67">
        <f>SUM(M135)/7.5345</f>
        <v>572.03530426703821</v>
      </c>
      <c r="O135" s="103">
        <v>0</v>
      </c>
      <c r="P135" s="67">
        <f>SUM(O135)/7.5345</f>
        <v>0</v>
      </c>
      <c r="Q135" s="103">
        <v>0</v>
      </c>
      <c r="R135" s="103">
        <v>0</v>
      </c>
      <c r="S135" s="103">
        <v>0</v>
      </c>
    </row>
    <row r="136" spans="2:19" ht="12.75" customHeight="1" x14ac:dyDescent="0.25">
      <c r="B136" s="122">
        <v>4227</v>
      </c>
      <c r="C136" s="120"/>
      <c r="D136" s="175" t="s">
        <v>184</v>
      </c>
      <c r="E136" s="176"/>
      <c r="F136" s="176"/>
      <c r="G136" s="176"/>
      <c r="H136" s="176"/>
      <c r="I136" s="176"/>
      <c r="J136" s="176"/>
      <c r="K136" s="176"/>
      <c r="L136" s="177"/>
      <c r="M136" s="106">
        <v>0</v>
      </c>
      <c r="N136" s="67">
        <v>0</v>
      </c>
      <c r="O136" s="103">
        <v>0</v>
      </c>
      <c r="P136" s="67">
        <f>SUM(O136)/7.5345</f>
        <v>0</v>
      </c>
      <c r="Q136" s="103">
        <v>300</v>
      </c>
      <c r="R136" s="103">
        <v>300</v>
      </c>
      <c r="S136" s="103">
        <v>300</v>
      </c>
    </row>
    <row r="137" spans="2:19" x14ac:dyDescent="0.25">
      <c r="B137" s="122">
        <v>4241</v>
      </c>
      <c r="C137" s="120"/>
      <c r="D137" s="164" t="s">
        <v>185</v>
      </c>
      <c r="E137" s="165"/>
      <c r="F137" s="165"/>
      <c r="G137" s="165"/>
      <c r="H137" s="165"/>
      <c r="I137" s="165"/>
      <c r="J137" s="165"/>
      <c r="K137" s="165"/>
      <c r="L137" s="165"/>
      <c r="M137" s="106">
        <v>5765</v>
      </c>
      <c r="N137" s="67">
        <f>SUM(M137)/7.5345</f>
        <v>765.14699051031914</v>
      </c>
      <c r="O137" s="103">
        <v>5000</v>
      </c>
      <c r="P137" s="67">
        <f>SUM(O137)/7.5345</f>
        <v>663.61404207313024</v>
      </c>
      <c r="Q137" s="103">
        <v>1330</v>
      </c>
      <c r="R137" s="103">
        <v>1330</v>
      </c>
      <c r="S137" s="103">
        <v>1330</v>
      </c>
    </row>
    <row r="138" spans="2:19" x14ac:dyDescent="0.25">
      <c r="B138" s="120" t="s">
        <v>186</v>
      </c>
      <c r="C138" s="120"/>
      <c r="D138" s="164" t="s">
        <v>187</v>
      </c>
      <c r="E138" s="165"/>
      <c r="F138" s="165"/>
      <c r="G138" s="165"/>
      <c r="H138" s="165"/>
      <c r="I138" s="165"/>
      <c r="J138" s="165"/>
      <c r="K138" s="165"/>
      <c r="L138" s="165"/>
      <c r="M138" s="67">
        <v>9955</v>
      </c>
      <c r="N138" s="67">
        <f>SUM(M138)/7.5345</f>
        <v>1321.2555577676023</v>
      </c>
      <c r="O138" s="100">
        <v>10000</v>
      </c>
      <c r="P138" s="67">
        <f>SUM(O138)/7.5345</f>
        <v>1327.2280841462605</v>
      </c>
      <c r="Q138" s="100">
        <v>1330</v>
      </c>
      <c r="R138" s="100">
        <v>1330</v>
      </c>
      <c r="S138" s="100">
        <v>1330</v>
      </c>
    </row>
    <row r="139" spans="2:19" ht="18" customHeight="1" x14ac:dyDescent="0.25">
      <c r="B139" s="173" t="s">
        <v>171</v>
      </c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24">
        <f>SUM(M140)</f>
        <v>54711</v>
      </c>
      <c r="N139" s="124">
        <f t="shared" ref="N139:S139" si="42">SUM(N140)</f>
        <v>7261.3975711726052</v>
      </c>
      <c r="O139" s="124">
        <f t="shared" si="42"/>
        <v>35000</v>
      </c>
      <c r="P139" s="124">
        <f t="shared" si="42"/>
        <v>4645.298294511912</v>
      </c>
      <c r="Q139" s="124">
        <f t="shared" si="42"/>
        <v>19360</v>
      </c>
      <c r="R139" s="128">
        <f t="shared" si="42"/>
        <v>19360</v>
      </c>
      <c r="S139" s="124">
        <f t="shared" si="42"/>
        <v>19360</v>
      </c>
    </row>
    <row r="140" spans="2:19" x14ac:dyDescent="0.25">
      <c r="B140" s="96">
        <v>42</v>
      </c>
      <c r="C140" s="113"/>
      <c r="D140" s="168" t="s">
        <v>181</v>
      </c>
      <c r="E140" s="169"/>
      <c r="F140" s="169"/>
      <c r="G140" s="169"/>
      <c r="H140" s="169"/>
      <c r="I140" s="169"/>
      <c r="J140" s="169"/>
      <c r="K140" s="169"/>
      <c r="L140" s="170"/>
      <c r="M140" s="117">
        <f>SUM(M141:M146)</f>
        <v>54711</v>
      </c>
      <c r="N140" s="117">
        <f t="shared" ref="N140:S140" si="43">SUM(N141:N146)</f>
        <v>7261.3975711726052</v>
      </c>
      <c r="O140" s="117">
        <f t="shared" si="43"/>
        <v>35000</v>
      </c>
      <c r="P140" s="117">
        <f t="shared" si="43"/>
        <v>4645.298294511912</v>
      </c>
      <c r="Q140" s="117">
        <f t="shared" si="43"/>
        <v>19360</v>
      </c>
      <c r="R140" s="118">
        <f t="shared" si="43"/>
        <v>19360</v>
      </c>
      <c r="S140" s="117">
        <f t="shared" si="43"/>
        <v>19360</v>
      </c>
    </row>
    <row r="141" spans="2:19" x14ac:dyDescent="0.25">
      <c r="B141" s="120" t="s">
        <v>188</v>
      </c>
      <c r="C141" s="120"/>
      <c r="D141" s="164" t="s">
        <v>182</v>
      </c>
      <c r="E141" s="165"/>
      <c r="F141" s="165"/>
      <c r="G141" s="165"/>
      <c r="H141" s="165"/>
      <c r="I141" s="165"/>
      <c r="J141" s="165"/>
      <c r="K141" s="165"/>
      <c r="L141" s="180"/>
      <c r="M141" s="67">
        <v>14750</v>
      </c>
      <c r="N141" s="67">
        <f t="shared" ref="N141:N146" si="44">SUM(M141)/7.5345</f>
        <v>1957.6614241157342</v>
      </c>
      <c r="O141" s="108">
        <v>10000</v>
      </c>
      <c r="P141" s="67">
        <f t="shared" ref="P141:P146" si="45">SUM(O141)/7.5345</f>
        <v>1327.2280841462605</v>
      </c>
      <c r="Q141" s="108">
        <v>6700</v>
      </c>
      <c r="R141" s="108">
        <v>6700</v>
      </c>
      <c r="S141" s="108">
        <v>6700</v>
      </c>
    </row>
    <row r="142" spans="2:19" x14ac:dyDescent="0.25">
      <c r="B142" s="122">
        <v>4223</v>
      </c>
      <c r="C142" s="120"/>
      <c r="D142" s="175" t="s">
        <v>183</v>
      </c>
      <c r="E142" s="176"/>
      <c r="F142" s="176"/>
      <c r="G142" s="176"/>
      <c r="H142" s="176"/>
      <c r="I142" s="176"/>
      <c r="J142" s="176"/>
      <c r="K142" s="176"/>
      <c r="L142" s="177"/>
      <c r="M142" s="67">
        <v>8690</v>
      </c>
      <c r="N142" s="67">
        <f t="shared" si="44"/>
        <v>1153.3612051231003</v>
      </c>
      <c r="O142" s="108">
        <v>0</v>
      </c>
      <c r="P142" s="67">
        <f t="shared" si="45"/>
        <v>0</v>
      </c>
      <c r="Q142" s="108">
        <v>0</v>
      </c>
      <c r="R142" s="108">
        <v>0</v>
      </c>
      <c r="S142" s="108">
        <v>0</v>
      </c>
    </row>
    <row r="143" spans="2:19" x14ac:dyDescent="0.25">
      <c r="B143" s="122">
        <v>4227</v>
      </c>
      <c r="C143" s="120"/>
      <c r="D143" s="175" t="s">
        <v>184</v>
      </c>
      <c r="E143" s="176"/>
      <c r="F143" s="176"/>
      <c r="G143" s="176"/>
      <c r="H143" s="176"/>
      <c r="I143" s="176"/>
      <c r="J143" s="176"/>
      <c r="K143" s="176"/>
      <c r="L143" s="176"/>
      <c r="M143" s="67">
        <v>3771</v>
      </c>
      <c r="N143" s="67">
        <f t="shared" si="44"/>
        <v>500.49771053155484</v>
      </c>
      <c r="O143" s="103">
        <v>5000</v>
      </c>
      <c r="P143" s="67">
        <f t="shared" si="45"/>
        <v>663.61404207313024</v>
      </c>
      <c r="Q143" s="103">
        <v>10000</v>
      </c>
      <c r="R143" s="103">
        <v>10000</v>
      </c>
      <c r="S143" s="103">
        <v>10000</v>
      </c>
    </row>
    <row r="144" spans="2:19" x14ac:dyDescent="0.25">
      <c r="B144" s="122">
        <v>4231</v>
      </c>
      <c r="C144" s="120"/>
      <c r="D144" s="175" t="s">
        <v>189</v>
      </c>
      <c r="E144" s="176"/>
      <c r="F144" s="176"/>
      <c r="G144" s="176"/>
      <c r="H144" s="176"/>
      <c r="I144" s="176"/>
      <c r="J144" s="176"/>
      <c r="K144" s="176"/>
      <c r="L144" s="177"/>
      <c r="M144" s="67">
        <v>7500</v>
      </c>
      <c r="N144" s="67">
        <f t="shared" si="44"/>
        <v>995.4210631096953</v>
      </c>
      <c r="O144" s="103">
        <v>0</v>
      </c>
      <c r="P144" s="67">
        <f t="shared" si="45"/>
        <v>0</v>
      </c>
      <c r="Q144" s="103">
        <v>0</v>
      </c>
      <c r="R144" s="103">
        <v>0</v>
      </c>
      <c r="S144" s="103">
        <v>0</v>
      </c>
    </row>
    <row r="145" spans="2:19" ht="12.75" customHeight="1" x14ac:dyDescent="0.25">
      <c r="B145" s="122">
        <v>4241</v>
      </c>
      <c r="C145" s="120"/>
      <c r="D145" s="178" t="s">
        <v>185</v>
      </c>
      <c r="E145" s="179"/>
      <c r="F145" s="179"/>
      <c r="G145" s="179"/>
      <c r="H145" s="179"/>
      <c r="I145" s="179"/>
      <c r="J145" s="179"/>
      <c r="K145" s="179"/>
      <c r="L145" s="179"/>
      <c r="M145" s="109">
        <v>10000</v>
      </c>
      <c r="N145" s="67">
        <f t="shared" si="44"/>
        <v>1327.2280841462605</v>
      </c>
      <c r="O145" s="100">
        <v>10000</v>
      </c>
      <c r="P145" s="67">
        <f t="shared" si="45"/>
        <v>1327.2280841462605</v>
      </c>
      <c r="Q145" s="100">
        <v>1330</v>
      </c>
      <c r="R145" s="100">
        <v>1330</v>
      </c>
      <c r="S145" s="100">
        <v>1330</v>
      </c>
    </row>
    <row r="146" spans="2:19" ht="12.75" customHeight="1" x14ac:dyDescent="0.25">
      <c r="B146" s="122">
        <v>4243</v>
      </c>
      <c r="C146" s="120"/>
      <c r="D146" s="175" t="s">
        <v>187</v>
      </c>
      <c r="E146" s="176"/>
      <c r="F146" s="176"/>
      <c r="G146" s="176"/>
      <c r="H146" s="176"/>
      <c r="I146" s="176"/>
      <c r="J146" s="176"/>
      <c r="K146" s="176"/>
      <c r="L146" s="176"/>
      <c r="M146" s="109">
        <v>10000</v>
      </c>
      <c r="N146" s="67">
        <f t="shared" si="44"/>
        <v>1327.2280841462605</v>
      </c>
      <c r="O146" s="103">
        <v>10000</v>
      </c>
      <c r="P146" s="67">
        <f t="shared" si="45"/>
        <v>1327.2280841462605</v>
      </c>
      <c r="Q146" s="103">
        <v>1330</v>
      </c>
      <c r="R146" s="103">
        <v>1330</v>
      </c>
      <c r="S146" s="103">
        <v>1330</v>
      </c>
    </row>
    <row r="147" spans="2:19" ht="18" customHeight="1" x14ac:dyDescent="0.25">
      <c r="B147" s="166" t="s">
        <v>190</v>
      </c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07">
        <f>SUM(M148)</f>
        <v>0</v>
      </c>
      <c r="N147" s="107">
        <f t="shared" ref="N147:S148" si="46">SUM(N148)</f>
        <v>0</v>
      </c>
      <c r="O147" s="107">
        <f t="shared" si="46"/>
        <v>10000</v>
      </c>
      <c r="P147" s="107">
        <f t="shared" si="46"/>
        <v>1327.2280841462605</v>
      </c>
      <c r="Q147" s="107">
        <f t="shared" si="46"/>
        <v>1330</v>
      </c>
      <c r="R147" s="116">
        <f t="shared" si="46"/>
        <v>1330</v>
      </c>
      <c r="S147" s="107">
        <f t="shared" si="46"/>
        <v>1330</v>
      </c>
    </row>
    <row r="148" spans="2:19" x14ac:dyDescent="0.25">
      <c r="B148" s="96">
        <v>42</v>
      </c>
      <c r="C148" s="113"/>
      <c r="D148" s="168" t="s">
        <v>181</v>
      </c>
      <c r="E148" s="169"/>
      <c r="F148" s="169"/>
      <c r="G148" s="169"/>
      <c r="H148" s="169"/>
      <c r="I148" s="169"/>
      <c r="J148" s="169"/>
      <c r="K148" s="169"/>
      <c r="L148" s="170"/>
      <c r="M148" s="98">
        <f>SUM(M149)</f>
        <v>0</v>
      </c>
      <c r="N148" s="98">
        <f t="shared" si="46"/>
        <v>0</v>
      </c>
      <c r="O148" s="98">
        <f t="shared" si="46"/>
        <v>10000</v>
      </c>
      <c r="P148" s="98">
        <f t="shared" si="46"/>
        <v>1327.2280841462605</v>
      </c>
      <c r="Q148" s="98">
        <f t="shared" si="46"/>
        <v>1330</v>
      </c>
      <c r="R148" s="112">
        <f t="shared" si="46"/>
        <v>1330</v>
      </c>
      <c r="S148" s="98">
        <f t="shared" si="46"/>
        <v>1330</v>
      </c>
    </row>
    <row r="149" spans="2:19" x14ac:dyDescent="0.25">
      <c r="B149" s="120" t="s">
        <v>188</v>
      </c>
      <c r="C149" s="120"/>
      <c r="D149" s="164" t="s">
        <v>182</v>
      </c>
      <c r="E149" s="165"/>
      <c r="F149" s="165"/>
      <c r="G149" s="165"/>
      <c r="H149" s="165"/>
      <c r="I149" s="165"/>
      <c r="J149" s="165"/>
      <c r="K149" s="165"/>
      <c r="L149" s="165"/>
      <c r="M149" s="67">
        <v>0</v>
      </c>
      <c r="N149" s="67">
        <f>SUM(M149)/7.5345</f>
        <v>0</v>
      </c>
      <c r="O149" s="100">
        <v>10000</v>
      </c>
      <c r="P149" s="67">
        <f>SUM(O149)/7.5345</f>
        <v>1327.2280841462605</v>
      </c>
      <c r="Q149" s="100">
        <v>1330</v>
      </c>
      <c r="R149" s="100">
        <v>1330</v>
      </c>
      <c r="S149" s="100">
        <v>1330</v>
      </c>
    </row>
    <row r="150" spans="2:19" ht="12.75" customHeight="1" x14ac:dyDescent="0.25">
      <c r="B150" s="166" t="s">
        <v>191</v>
      </c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07">
        <f>SUM(M151)</f>
        <v>400</v>
      </c>
      <c r="N150" s="107">
        <f t="shared" ref="N150:S150" si="47">SUM(N151)</f>
        <v>53.089123365850419</v>
      </c>
      <c r="O150" s="107">
        <f t="shared" si="47"/>
        <v>15000</v>
      </c>
      <c r="P150" s="107">
        <f t="shared" si="47"/>
        <v>1990.8421262193906</v>
      </c>
      <c r="Q150" s="107">
        <f t="shared" si="47"/>
        <v>2030</v>
      </c>
      <c r="R150" s="116">
        <f t="shared" si="47"/>
        <v>2030</v>
      </c>
      <c r="S150" s="107">
        <f t="shared" si="47"/>
        <v>2030</v>
      </c>
    </row>
    <row r="151" spans="2:19" ht="12.75" customHeight="1" x14ac:dyDescent="0.25">
      <c r="B151" s="96">
        <v>42</v>
      </c>
      <c r="C151" s="113"/>
      <c r="D151" s="168" t="s">
        <v>181</v>
      </c>
      <c r="E151" s="169"/>
      <c r="F151" s="169"/>
      <c r="G151" s="169"/>
      <c r="H151" s="169"/>
      <c r="I151" s="169"/>
      <c r="J151" s="169"/>
      <c r="K151" s="169"/>
      <c r="L151" s="170"/>
      <c r="M151" s="112">
        <f>SUM(M152:M153)</f>
        <v>400</v>
      </c>
      <c r="N151" s="112">
        <f t="shared" ref="N151:S151" si="48">SUM(N152:N153)</f>
        <v>53.089123365850419</v>
      </c>
      <c r="O151" s="112">
        <f t="shared" si="48"/>
        <v>15000</v>
      </c>
      <c r="P151" s="112">
        <f t="shared" si="48"/>
        <v>1990.8421262193906</v>
      </c>
      <c r="Q151" s="112">
        <f t="shared" si="48"/>
        <v>2030</v>
      </c>
      <c r="R151" s="112">
        <f t="shared" si="48"/>
        <v>2030</v>
      </c>
      <c r="S151" s="98">
        <f t="shared" si="48"/>
        <v>2030</v>
      </c>
    </row>
    <row r="152" spans="2:19" x14ac:dyDescent="0.25">
      <c r="B152" s="122">
        <v>4241</v>
      </c>
      <c r="C152" s="120"/>
      <c r="D152" s="175" t="s">
        <v>185</v>
      </c>
      <c r="E152" s="176"/>
      <c r="F152" s="176"/>
      <c r="G152" s="176"/>
      <c r="H152" s="176"/>
      <c r="I152" s="176"/>
      <c r="J152" s="176"/>
      <c r="K152" s="176"/>
      <c r="L152" s="177"/>
      <c r="M152" s="106">
        <v>0</v>
      </c>
      <c r="N152" s="67">
        <f>SUM(M152)/7.5345</f>
        <v>0</v>
      </c>
      <c r="O152" s="103">
        <v>5000</v>
      </c>
      <c r="P152" s="67">
        <f>SUM(O152)/7.5345</f>
        <v>663.61404207313024</v>
      </c>
      <c r="Q152" s="103">
        <v>700</v>
      </c>
      <c r="R152" s="103">
        <v>700</v>
      </c>
      <c r="S152" s="103">
        <v>700</v>
      </c>
    </row>
    <row r="153" spans="2:19" x14ac:dyDescent="0.25">
      <c r="B153" s="122">
        <v>4243</v>
      </c>
      <c r="C153" s="120"/>
      <c r="D153" s="175" t="s">
        <v>187</v>
      </c>
      <c r="E153" s="176"/>
      <c r="F153" s="176"/>
      <c r="G153" s="176"/>
      <c r="H153" s="176"/>
      <c r="I153" s="176"/>
      <c r="J153" s="176"/>
      <c r="K153" s="176"/>
      <c r="L153" s="176"/>
      <c r="M153" s="106">
        <v>400</v>
      </c>
      <c r="N153" s="67">
        <f>SUM(M153)/7.5345</f>
        <v>53.089123365850419</v>
      </c>
      <c r="O153" s="103">
        <v>10000</v>
      </c>
      <c r="P153" s="67">
        <f>SUM(O153)/7.5345</f>
        <v>1327.2280841462605</v>
      </c>
      <c r="Q153" s="103">
        <v>1330</v>
      </c>
      <c r="R153" s="103">
        <v>1330</v>
      </c>
      <c r="S153" s="103">
        <v>1330</v>
      </c>
    </row>
    <row r="154" spans="2:19" x14ac:dyDescent="0.25">
      <c r="B154" s="171" t="s">
        <v>192</v>
      </c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10">
        <f>SUM(M155+M158+M161+M164)</f>
        <v>897850</v>
      </c>
      <c r="N154" s="110">
        <f t="shared" ref="N154:S154" si="49">SUM(N155+N158+N161+N164)</f>
        <v>119165.17353507198</v>
      </c>
      <c r="O154" s="110">
        <f t="shared" si="49"/>
        <v>2930000</v>
      </c>
      <c r="P154" s="110">
        <f t="shared" si="49"/>
        <v>388877.82865485433</v>
      </c>
      <c r="Q154" s="110">
        <f t="shared" si="49"/>
        <v>796430</v>
      </c>
      <c r="R154" s="110">
        <f t="shared" si="49"/>
        <v>796430</v>
      </c>
      <c r="S154" s="110">
        <f t="shared" si="49"/>
        <v>796430</v>
      </c>
    </row>
    <row r="155" spans="2:19" x14ac:dyDescent="0.25">
      <c r="B155" s="166" t="s">
        <v>193</v>
      </c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07">
        <f>SUM(M156)</f>
        <v>154917</v>
      </c>
      <c r="N155" s="107">
        <f t="shared" ref="N155:S156" si="50">SUM(N156)</f>
        <v>20561.019311168624</v>
      </c>
      <c r="O155" s="107">
        <f t="shared" si="50"/>
        <v>180000</v>
      </c>
      <c r="P155" s="107">
        <f t="shared" si="50"/>
        <v>23890.105514632687</v>
      </c>
      <c r="Q155" s="107">
        <f t="shared" si="50"/>
        <v>20000</v>
      </c>
      <c r="R155" s="116">
        <f t="shared" si="50"/>
        <v>20000</v>
      </c>
      <c r="S155" s="107">
        <f t="shared" si="50"/>
        <v>20000</v>
      </c>
    </row>
    <row r="156" spans="2:19" x14ac:dyDescent="0.25">
      <c r="B156" s="96">
        <v>45</v>
      </c>
      <c r="C156" s="113"/>
      <c r="D156" s="168" t="s">
        <v>77</v>
      </c>
      <c r="E156" s="169"/>
      <c r="F156" s="169"/>
      <c r="G156" s="169"/>
      <c r="H156" s="169"/>
      <c r="I156" s="169"/>
      <c r="J156" s="169"/>
      <c r="K156" s="169"/>
      <c r="L156" s="170"/>
      <c r="M156" s="98">
        <f>SUM(M157)</f>
        <v>154917</v>
      </c>
      <c r="N156" s="98">
        <f t="shared" si="50"/>
        <v>20561.019311168624</v>
      </c>
      <c r="O156" s="98">
        <f t="shared" si="50"/>
        <v>180000</v>
      </c>
      <c r="P156" s="98">
        <f t="shared" si="50"/>
        <v>23890.105514632687</v>
      </c>
      <c r="Q156" s="98">
        <f t="shared" si="50"/>
        <v>20000</v>
      </c>
      <c r="R156" s="112">
        <f t="shared" si="50"/>
        <v>20000</v>
      </c>
      <c r="S156" s="98">
        <f t="shared" si="50"/>
        <v>20000</v>
      </c>
    </row>
    <row r="157" spans="2:19" x14ac:dyDescent="0.25">
      <c r="B157" s="122">
        <v>4511</v>
      </c>
      <c r="C157" s="120"/>
      <c r="D157" s="164" t="s">
        <v>194</v>
      </c>
      <c r="E157" s="165"/>
      <c r="F157" s="165"/>
      <c r="G157" s="165"/>
      <c r="H157" s="165"/>
      <c r="I157" s="165"/>
      <c r="J157" s="165"/>
      <c r="K157" s="165"/>
      <c r="L157" s="165"/>
      <c r="M157" s="67">
        <v>154917</v>
      </c>
      <c r="N157" s="67">
        <f>SUM(M157)/7.5345</f>
        <v>20561.019311168624</v>
      </c>
      <c r="O157" s="100">
        <v>180000</v>
      </c>
      <c r="P157" s="67">
        <f>SUM(O157)/7.5345</f>
        <v>23890.105514632687</v>
      </c>
      <c r="Q157" s="100">
        <v>20000</v>
      </c>
      <c r="R157" s="100">
        <v>20000</v>
      </c>
      <c r="S157" s="109">
        <v>20000</v>
      </c>
    </row>
    <row r="158" spans="2:19" x14ac:dyDescent="0.25">
      <c r="B158" s="173" t="s">
        <v>195</v>
      </c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24">
        <f>SUM(M159)</f>
        <v>111987</v>
      </c>
      <c r="N158" s="124">
        <f t="shared" ref="N158:S159" si="51">SUM(N159)</f>
        <v>14863.229145928726</v>
      </c>
      <c r="O158" s="124">
        <f t="shared" si="51"/>
        <v>400000</v>
      </c>
      <c r="P158" s="124">
        <f t="shared" si="51"/>
        <v>53089.123365850421</v>
      </c>
      <c r="Q158" s="129">
        <f t="shared" si="51"/>
        <v>53090</v>
      </c>
      <c r="R158" s="129">
        <f t="shared" si="51"/>
        <v>53090</v>
      </c>
      <c r="S158" s="124">
        <f t="shared" si="51"/>
        <v>53090</v>
      </c>
    </row>
    <row r="159" spans="2:19" x14ac:dyDescent="0.25">
      <c r="B159" s="96">
        <v>45</v>
      </c>
      <c r="C159" s="113"/>
      <c r="D159" s="168" t="s">
        <v>77</v>
      </c>
      <c r="E159" s="169"/>
      <c r="F159" s="169"/>
      <c r="G159" s="169"/>
      <c r="H159" s="169"/>
      <c r="I159" s="169"/>
      <c r="J159" s="169"/>
      <c r="K159" s="169"/>
      <c r="L159" s="169"/>
      <c r="M159" s="117">
        <f>SUM(M160)</f>
        <v>111987</v>
      </c>
      <c r="N159" s="117">
        <f t="shared" si="51"/>
        <v>14863.229145928726</v>
      </c>
      <c r="O159" s="117">
        <f t="shared" si="51"/>
        <v>400000</v>
      </c>
      <c r="P159" s="117">
        <f t="shared" si="51"/>
        <v>53089.123365850421</v>
      </c>
      <c r="Q159" s="119">
        <f t="shared" si="51"/>
        <v>53090</v>
      </c>
      <c r="R159" s="118">
        <f t="shared" si="51"/>
        <v>53090</v>
      </c>
      <c r="S159" s="117">
        <f t="shared" si="51"/>
        <v>53090</v>
      </c>
    </row>
    <row r="160" spans="2:19" ht="12.75" customHeight="1" x14ac:dyDescent="0.25">
      <c r="B160" s="122">
        <v>4511</v>
      </c>
      <c r="C160" s="120"/>
      <c r="D160" s="164" t="s">
        <v>194</v>
      </c>
      <c r="E160" s="165"/>
      <c r="F160" s="165"/>
      <c r="G160" s="165"/>
      <c r="H160" s="165"/>
      <c r="I160" s="165"/>
      <c r="J160" s="165"/>
      <c r="K160" s="165"/>
      <c r="L160" s="165"/>
      <c r="M160" s="67">
        <v>111987</v>
      </c>
      <c r="N160" s="67">
        <f>SUM(M160)/7.5345</f>
        <v>14863.229145928726</v>
      </c>
      <c r="O160" s="109">
        <v>400000</v>
      </c>
      <c r="P160" s="67">
        <f>SUM(O160)/7.5345</f>
        <v>53089.123365850421</v>
      </c>
      <c r="Q160" s="109">
        <v>53090</v>
      </c>
      <c r="R160" s="100">
        <v>53090</v>
      </c>
      <c r="S160" s="109">
        <v>53090</v>
      </c>
    </row>
    <row r="161" spans="2:19" ht="12.75" customHeight="1" x14ac:dyDescent="0.25">
      <c r="B161" s="166" t="s">
        <v>167</v>
      </c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16">
        <f>SUM(M162)</f>
        <v>150000</v>
      </c>
      <c r="N161" s="116">
        <f t="shared" ref="N161:S162" si="52">SUM(N162)</f>
        <v>19908.421262193908</v>
      </c>
      <c r="O161" s="116">
        <f t="shared" si="52"/>
        <v>250000</v>
      </c>
      <c r="P161" s="116">
        <f t="shared" si="52"/>
        <v>33180.702103656513</v>
      </c>
      <c r="Q161" s="116">
        <f t="shared" si="52"/>
        <v>33180</v>
      </c>
      <c r="R161" s="116">
        <f t="shared" si="52"/>
        <v>33180</v>
      </c>
      <c r="S161" s="107">
        <f t="shared" si="52"/>
        <v>33180</v>
      </c>
    </row>
    <row r="162" spans="2:19" ht="12.75" customHeight="1" x14ac:dyDescent="0.25">
      <c r="B162" s="96">
        <v>45</v>
      </c>
      <c r="C162" s="113"/>
      <c r="D162" s="168" t="s">
        <v>77</v>
      </c>
      <c r="E162" s="169"/>
      <c r="F162" s="169"/>
      <c r="G162" s="169"/>
      <c r="H162" s="169"/>
      <c r="I162" s="169"/>
      <c r="J162" s="169"/>
      <c r="K162" s="169"/>
      <c r="L162" s="170"/>
      <c r="M162" s="112">
        <f>SUM(M163)</f>
        <v>150000</v>
      </c>
      <c r="N162" s="112">
        <f t="shared" si="52"/>
        <v>19908.421262193908</v>
      </c>
      <c r="O162" s="112">
        <f t="shared" si="52"/>
        <v>250000</v>
      </c>
      <c r="P162" s="112">
        <f t="shared" si="52"/>
        <v>33180.702103656513</v>
      </c>
      <c r="Q162" s="112">
        <f t="shared" si="52"/>
        <v>33180</v>
      </c>
      <c r="R162" s="112">
        <f t="shared" si="52"/>
        <v>33180</v>
      </c>
      <c r="S162" s="98">
        <f t="shared" si="52"/>
        <v>33180</v>
      </c>
    </row>
    <row r="163" spans="2:19" x14ac:dyDescent="0.25">
      <c r="B163" s="122">
        <v>4511</v>
      </c>
      <c r="C163" s="120"/>
      <c r="D163" s="164" t="s">
        <v>194</v>
      </c>
      <c r="E163" s="165"/>
      <c r="F163" s="165"/>
      <c r="G163" s="165"/>
      <c r="H163" s="165"/>
      <c r="I163" s="165"/>
      <c r="J163" s="165"/>
      <c r="K163" s="165"/>
      <c r="L163" s="165"/>
      <c r="M163" s="106">
        <v>150000</v>
      </c>
      <c r="N163" s="67">
        <f>SUM(M163)/7.5345</f>
        <v>19908.421262193908</v>
      </c>
      <c r="O163" s="100">
        <v>250000</v>
      </c>
      <c r="P163" s="67">
        <f>SUM(O163)/7.5345</f>
        <v>33180.702103656513</v>
      </c>
      <c r="Q163" s="100">
        <v>33180</v>
      </c>
      <c r="R163" s="100">
        <v>33180</v>
      </c>
      <c r="S163" s="109">
        <v>33180</v>
      </c>
    </row>
    <row r="164" spans="2:19" x14ac:dyDescent="0.25">
      <c r="B164" s="166" t="s">
        <v>196</v>
      </c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16">
        <f t="shared" ref="M164:S165" si="53">SUM(M165)</f>
        <v>480946</v>
      </c>
      <c r="N164" s="116">
        <f t="shared" si="53"/>
        <v>63832.503815780736</v>
      </c>
      <c r="O164" s="116">
        <f t="shared" si="53"/>
        <v>2100000</v>
      </c>
      <c r="P164" s="116">
        <f t="shared" si="53"/>
        <v>278717.89767071471</v>
      </c>
      <c r="Q164" s="116">
        <f t="shared" si="53"/>
        <v>690160</v>
      </c>
      <c r="R164" s="116">
        <f t="shared" si="53"/>
        <v>690160</v>
      </c>
      <c r="S164" s="107">
        <f t="shared" si="53"/>
        <v>690160</v>
      </c>
    </row>
    <row r="165" spans="2:19" x14ac:dyDescent="0.25">
      <c r="B165" s="96">
        <v>45</v>
      </c>
      <c r="C165" s="113"/>
      <c r="D165" s="168" t="s">
        <v>77</v>
      </c>
      <c r="E165" s="169"/>
      <c r="F165" s="169"/>
      <c r="G165" s="169"/>
      <c r="H165" s="169"/>
      <c r="I165" s="169"/>
      <c r="J165" s="169"/>
      <c r="K165" s="169"/>
      <c r="L165" s="170"/>
      <c r="M165" s="112">
        <f t="shared" si="53"/>
        <v>480946</v>
      </c>
      <c r="N165" s="112">
        <f t="shared" si="53"/>
        <v>63832.503815780736</v>
      </c>
      <c r="O165" s="112">
        <f t="shared" si="53"/>
        <v>2100000</v>
      </c>
      <c r="P165" s="112">
        <f t="shared" si="53"/>
        <v>278717.89767071471</v>
      </c>
      <c r="Q165" s="112">
        <f t="shared" si="53"/>
        <v>690160</v>
      </c>
      <c r="R165" s="112">
        <f t="shared" si="53"/>
        <v>690160</v>
      </c>
      <c r="S165" s="98">
        <f t="shared" si="53"/>
        <v>690160</v>
      </c>
    </row>
    <row r="166" spans="2:19" x14ac:dyDescent="0.25">
      <c r="B166" s="122">
        <v>4511</v>
      </c>
      <c r="C166" s="120"/>
      <c r="D166" s="164" t="s">
        <v>194</v>
      </c>
      <c r="E166" s="165"/>
      <c r="F166" s="165"/>
      <c r="G166" s="165"/>
      <c r="H166" s="165"/>
      <c r="I166" s="165"/>
      <c r="J166" s="165"/>
      <c r="K166" s="165"/>
      <c r="L166" s="165"/>
      <c r="M166" s="106">
        <v>480946</v>
      </c>
      <c r="N166" s="67">
        <f>SUM(M166)/7.5345</f>
        <v>63832.503815780736</v>
      </c>
      <c r="O166" s="106">
        <v>2100000</v>
      </c>
      <c r="P166" s="67">
        <f>SUM(O166)/7.5345</f>
        <v>278717.89767071471</v>
      </c>
      <c r="Q166" s="100">
        <v>690160</v>
      </c>
      <c r="R166" s="100">
        <v>690160</v>
      </c>
      <c r="S166" s="109">
        <v>690160</v>
      </c>
    </row>
    <row r="167" spans="2:19" ht="12.75" customHeight="1" x14ac:dyDescent="0.25">
      <c r="B167" s="171" t="s">
        <v>197</v>
      </c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10">
        <f>SUM(M168)</f>
        <v>0</v>
      </c>
      <c r="N167" s="110">
        <f t="shared" ref="N167:S168" si="54">SUM(N168)</f>
        <v>0</v>
      </c>
      <c r="O167" s="110">
        <f t="shared" si="54"/>
        <v>0</v>
      </c>
      <c r="P167" s="110">
        <f t="shared" si="54"/>
        <v>0</v>
      </c>
      <c r="Q167" s="110">
        <f t="shared" si="54"/>
        <v>266550</v>
      </c>
      <c r="R167" s="110">
        <f t="shared" si="54"/>
        <v>266550</v>
      </c>
      <c r="S167" s="110">
        <f t="shared" si="54"/>
        <v>266550</v>
      </c>
    </row>
    <row r="168" spans="2:19" ht="12.75" customHeight="1" x14ac:dyDescent="0.25">
      <c r="B168" s="166" t="s">
        <v>196</v>
      </c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24">
        <f>SUM(M169)</f>
        <v>0</v>
      </c>
      <c r="N168" s="124">
        <f t="shared" si="54"/>
        <v>0</v>
      </c>
      <c r="O168" s="124">
        <f t="shared" si="54"/>
        <v>0</v>
      </c>
      <c r="P168" s="124">
        <f t="shared" si="54"/>
        <v>0</v>
      </c>
      <c r="Q168" s="124">
        <f t="shared" si="54"/>
        <v>266550</v>
      </c>
      <c r="R168" s="124">
        <f t="shared" si="54"/>
        <v>266550</v>
      </c>
      <c r="S168" s="124">
        <f t="shared" si="54"/>
        <v>266550</v>
      </c>
    </row>
    <row r="169" spans="2:19" ht="12.75" customHeight="1" x14ac:dyDescent="0.25">
      <c r="B169" s="96">
        <v>45</v>
      </c>
      <c r="C169" s="113"/>
      <c r="D169" s="168" t="s">
        <v>77</v>
      </c>
      <c r="E169" s="169"/>
      <c r="F169" s="169"/>
      <c r="G169" s="169"/>
      <c r="H169" s="169"/>
      <c r="I169" s="169"/>
      <c r="J169" s="169"/>
      <c r="K169" s="169"/>
      <c r="L169" s="170"/>
      <c r="M169" s="112">
        <f t="shared" ref="M169:S169" si="55">SUM(M170)</f>
        <v>0</v>
      </c>
      <c r="N169" s="112">
        <f t="shared" si="55"/>
        <v>0</v>
      </c>
      <c r="O169" s="112">
        <f t="shared" si="55"/>
        <v>0</v>
      </c>
      <c r="P169" s="112">
        <f t="shared" si="55"/>
        <v>0</v>
      </c>
      <c r="Q169" s="112">
        <f t="shared" si="55"/>
        <v>266550</v>
      </c>
      <c r="R169" s="112">
        <f t="shared" si="55"/>
        <v>266550</v>
      </c>
      <c r="S169" s="98">
        <f t="shared" si="55"/>
        <v>266550</v>
      </c>
    </row>
    <row r="170" spans="2:19" ht="12.75" customHeight="1" x14ac:dyDescent="0.25">
      <c r="B170" s="122">
        <v>4511</v>
      </c>
      <c r="C170" s="120"/>
      <c r="D170" s="164" t="s">
        <v>194</v>
      </c>
      <c r="E170" s="165"/>
      <c r="F170" s="165"/>
      <c r="G170" s="165"/>
      <c r="H170" s="165"/>
      <c r="I170" s="165"/>
      <c r="J170" s="165"/>
      <c r="K170" s="165"/>
      <c r="L170" s="165"/>
      <c r="M170" s="106">
        <v>0</v>
      </c>
      <c r="N170" s="67">
        <f>SUM(M170)/7.5345</f>
        <v>0</v>
      </c>
      <c r="O170" s="106">
        <v>0</v>
      </c>
      <c r="P170" s="67">
        <f>SUM(O170)/7.5345</f>
        <v>0</v>
      </c>
      <c r="Q170" s="100">
        <v>266550</v>
      </c>
      <c r="R170" s="100">
        <v>266550</v>
      </c>
      <c r="S170" s="109">
        <v>266550</v>
      </c>
    </row>
    <row r="171" spans="2:19" x14ac:dyDescent="0.25">
      <c r="B171" s="171" t="s">
        <v>198</v>
      </c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10">
        <f>SUM(M172)</f>
        <v>0</v>
      </c>
      <c r="N171" s="110">
        <f t="shared" ref="N171:S172" si="56">SUM(N172)</f>
        <v>0</v>
      </c>
      <c r="O171" s="110">
        <f t="shared" si="56"/>
        <v>0</v>
      </c>
      <c r="P171" s="110">
        <f t="shared" si="56"/>
        <v>0</v>
      </c>
      <c r="Q171" s="110">
        <f t="shared" si="56"/>
        <v>26600</v>
      </c>
      <c r="R171" s="110">
        <f t="shared" si="56"/>
        <v>26600</v>
      </c>
      <c r="S171" s="110">
        <f t="shared" si="56"/>
        <v>26600</v>
      </c>
    </row>
    <row r="172" spans="2:19" x14ac:dyDescent="0.25">
      <c r="B172" s="166" t="s">
        <v>199</v>
      </c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24">
        <f>SUM(M173)</f>
        <v>0</v>
      </c>
      <c r="N172" s="124">
        <f t="shared" si="56"/>
        <v>0</v>
      </c>
      <c r="O172" s="124">
        <f t="shared" si="56"/>
        <v>0</v>
      </c>
      <c r="P172" s="124">
        <f t="shared" si="56"/>
        <v>0</v>
      </c>
      <c r="Q172" s="124">
        <f t="shared" si="56"/>
        <v>26600</v>
      </c>
      <c r="R172" s="124">
        <f t="shared" si="56"/>
        <v>26600</v>
      </c>
      <c r="S172" s="124">
        <f t="shared" si="56"/>
        <v>26600</v>
      </c>
    </row>
    <row r="173" spans="2:19" x14ac:dyDescent="0.25">
      <c r="B173" s="96">
        <v>32</v>
      </c>
      <c r="C173" s="113"/>
      <c r="D173" s="168" t="s">
        <v>34</v>
      </c>
      <c r="E173" s="169"/>
      <c r="F173" s="169"/>
      <c r="G173" s="169"/>
      <c r="H173" s="169"/>
      <c r="I173" s="169"/>
      <c r="J173" s="169"/>
      <c r="K173" s="169"/>
      <c r="L173" s="170"/>
      <c r="M173" s="112">
        <f t="shared" ref="M173:S173" si="57">SUM(M174)</f>
        <v>0</v>
      </c>
      <c r="N173" s="112">
        <f t="shared" si="57"/>
        <v>0</v>
      </c>
      <c r="O173" s="112">
        <f t="shared" si="57"/>
        <v>0</v>
      </c>
      <c r="P173" s="112">
        <f t="shared" si="57"/>
        <v>0</v>
      </c>
      <c r="Q173" s="112">
        <f t="shared" si="57"/>
        <v>26600</v>
      </c>
      <c r="R173" s="112">
        <f t="shared" si="57"/>
        <v>26600</v>
      </c>
      <c r="S173" s="98">
        <f t="shared" si="57"/>
        <v>26600</v>
      </c>
    </row>
    <row r="174" spans="2:19" x14ac:dyDescent="0.25">
      <c r="B174" s="122">
        <v>3232</v>
      </c>
      <c r="C174" s="120"/>
      <c r="D174" s="164" t="s">
        <v>141</v>
      </c>
      <c r="E174" s="165"/>
      <c r="F174" s="165"/>
      <c r="G174" s="165"/>
      <c r="H174" s="165"/>
      <c r="I174" s="165"/>
      <c r="J174" s="165"/>
      <c r="K174" s="165"/>
      <c r="L174" s="165"/>
      <c r="M174" s="106">
        <v>0</v>
      </c>
      <c r="N174" s="67">
        <f>SUM(M174)/7.5345</f>
        <v>0</v>
      </c>
      <c r="O174" s="106">
        <v>0</v>
      </c>
      <c r="P174" s="67">
        <f>SUM(O174)/7.5345</f>
        <v>0</v>
      </c>
      <c r="Q174" s="100">
        <v>26600</v>
      </c>
      <c r="R174" s="100">
        <v>26600</v>
      </c>
      <c r="S174" s="109">
        <v>26600</v>
      </c>
    </row>
  </sheetData>
  <mergeCells count="175">
    <mergeCell ref="M9:N9"/>
    <mergeCell ref="O9:P9"/>
    <mergeCell ref="B11:L11"/>
    <mergeCell ref="B2:H2"/>
    <mergeCell ref="M2:Q2"/>
    <mergeCell ref="B3:E3"/>
    <mergeCell ref="L3:Q3"/>
    <mergeCell ref="B4:D4"/>
    <mergeCell ref="H4:P5"/>
    <mergeCell ref="B12:L12"/>
    <mergeCell ref="B13:L13"/>
    <mergeCell ref="B14:L14"/>
    <mergeCell ref="B15:L15"/>
    <mergeCell ref="B16:L16"/>
    <mergeCell ref="B17:L17"/>
    <mergeCell ref="B9:B10"/>
    <mergeCell ref="C9:C10"/>
    <mergeCell ref="D9:L10"/>
    <mergeCell ref="D24:L24"/>
    <mergeCell ref="D25:L25"/>
    <mergeCell ref="D26:L26"/>
    <mergeCell ref="D27:L27"/>
    <mergeCell ref="D28:L28"/>
    <mergeCell ref="D29:L29"/>
    <mergeCell ref="D18:L18"/>
    <mergeCell ref="D19:L19"/>
    <mergeCell ref="D20:L20"/>
    <mergeCell ref="D21:L21"/>
    <mergeCell ref="D22:L22"/>
    <mergeCell ref="D23:L23"/>
    <mergeCell ref="D36:L36"/>
    <mergeCell ref="D37:L37"/>
    <mergeCell ref="D38:L38"/>
    <mergeCell ref="D39:L39"/>
    <mergeCell ref="D40:L40"/>
    <mergeCell ref="D41:L41"/>
    <mergeCell ref="D30:L30"/>
    <mergeCell ref="D31:L31"/>
    <mergeCell ref="D32:L32"/>
    <mergeCell ref="D33:L33"/>
    <mergeCell ref="D34:L34"/>
    <mergeCell ref="D35:L35"/>
    <mergeCell ref="D48:L48"/>
    <mergeCell ref="D49:L49"/>
    <mergeCell ref="D50:L50"/>
    <mergeCell ref="D51:L51"/>
    <mergeCell ref="D52:L52"/>
    <mergeCell ref="D53:L53"/>
    <mergeCell ref="D42:L42"/>
    <mergeCell ref="D43:L43"/>
    <mergeCell ref="D44:L44"/>
    <mergeCell ref="D45:L45"/>
    <mergeCell ref="D46:L46"/>
    <mergeCell ref="B47:L47"/>
    <mergeCell ref="D60:L60"/>
    <mergeCell ref="D61:L61"/>
    <mergeCell ref="D62:L62"/>
    <mergeCell ref="D63:L63"/>
    <mergeCell ref="D64:L64"/>
    <mergeCell ref="D65:L65"/>
    <mergeCell ref="D54:L54"/>
    <mergeCell ref="D55:L55"/>
    <mergeCell ref="D56:L56"/>
    <mergeCell ref="D57:L57"/>
    <mergeCell ref="D58:L58"/>
    <mergeCell ref="D59:L59"/>
    <mergeCell ref="D72:L72"/>
    <mergeCell ref="B73:L73"/>
    <mergeCell ref="D74:L74"/>
    <mergeCell ref="D75:L75"/>
    <mergeCell ref="D76:L76"/>
    <mergeCell ref="D77:L77"/>
    <mergeCell ref="D66:L66"/>
    <mergeCell ref="D67:L67"/>
    <mergeCell ref="B68:L68"/>
    <mergeCell ref="D69:L69"/>
    <mergeCell ref="D70:L70"/>
    <mergeCell ref="D71:L71"/>
    <mergeCell ref="D84:L84"/>
    <mergeCell ref="D85:L85"/>
    <mergeCell ref="D86:L86"/>
    <mergeCell ref="D87:L87"/>
    <mergeCell ref="D88:L88"/>
    <mergeCell ref="D89:L89"/>
    <mergeCell ref="B78:L78"/>
    <mergeCell ref="D79:L79"/>
    <mergeCell ref="B80:L80"/>
    <mergeCell ref="B81:L81"/>
    <mergeCell ref="D82:L82"/>
    <mergeCell ref="D83:L83"/>
    <mergeCell ref="D96:L96"/>
    <mergeCell ref="D97:L97"/>
    <mergeCell ref="B98:L98"/>
    <mergeCell ref="D99:L99"/>
    <mergeCell ref="D100:L100"/>
    <mergeCell ref="D101:L101"/>
    <mergeCell ref="D90:L90"/>
    <mergeCell ref="B91:L91"/>
    <mergeCell ref="D92:L92"/>
    <mergeCell ref="D93:L93"/>
    <mergeCell ref="D94:L94"/>
    <mergeCell ref="D95:L95"/>
    <mergeCell ref="D108:L108"/>
    <mergeCell ref="D109:L109"/>
    <mergeCell ref="D110:L110"/>
    <mergeCell ref="D111:L111"/>
    <mergeCell ref="D112:L112"/>
    <mergeCell ref="D113:L113"/>
    <mergeCell ref="D102:L102"/>
    <mergeCell ref="D103:L103"/>
    <mergeCell ref="D104:L104"/>
    <mergeCell ref="B105:L105"/>
    <mergeCell ref="D106:L106"/>
    <mergeCell ref="D107:L107"/>
    <mergeCell ref="D120:L120"/>
    <mergeCell ref="D121:L121"/>
    <mergeCell ref="D122:L122"/>
    <mergeCell ref="B123:L123"/>
    <mergeCell ref="D124:L124"/>
    <mergeCell ref="D125:L125"/>
    <mergeCell ref="D114:L114"/>
    <mergeCell ref="B115:L115"/>
    <mergeCell ref="D116:L116"/>
    <mergeCell ref="D117:L117"/>
    <mergeCell ref="D118:L118"/>
    <mergeCell ref="D119:L119"/>
    <mergeCell ref="B132:L132"/>
    <mergeCell ref="D133:L133"/>
    <mergeCell ref="D134:L134"/>
    <mergeCell ref="D135:L135"/>
    <mergeCell ref="D136:L136"/>
    <mergeCell ref="D137:L137"/>
    <mergeCell ref="D126:L126"/>
    <mergeCell ref="D127:L127"/>
    <mergeCell ref="B128:L128"/>
    <mergeCell ref="D129:L129"/>
    <mergeCell ref="D130:L130"/>
    <mergeCell ref="B131:L131"/>
    <mergeCell ref="D144:L144"/>
    <mergeCell ref="D145:L145"/>
    <mergeCell ref="D146:L146"/>
    <mergeCell ref="B147:L147"/>
    <mergeCell ref="D148:L148"/>
    <mergeCell ref="D149:L149"/>
    <mergeCell ref="D138:L138"/>
    <mergeCell ref="B139:L139"/>
    <mergeCell ref="D140:L140"/>
    <mergeCell ref="D141:L141"/>
    <mergeCell ref="D142:L142"/>
    <mergeCell ref="D143:L143"/>
    <mergeCell ref="D156:L156"/>
    <mergeCell ref="D157:L157"/>
    <mergeCell ref="B158:L158"/>
    <mergeCell ref="D159:L159"/>
    <mergeCell ref="D160:L160"/>
    <mergeCell ref="B161:L161"/>
    <mergeCell ref="B150:L150"/>
    <mergeCell ref="D151:L151"/>
    <mergeCell ref="D152:L152"/>
    <mergeCell ref="D153:L153"/>
    <mergeCell ref="B154:L154"/>
    <mergeCell ref="B155:L155"/>
    <mergeCell ref="D174:L174"/>
    <mergeCell ref="B168:L168"/>
    <mergeCell ref="D169:L169"/>
    <mergeCell ref="D170:L170"/>
    <mergeCell ref="B171:L171"/>
    <mergeCell ref="B172:L172"/>
    <mergeCell ref="D173:L173"/>
    <mergeCell ref="D162:L162"/>
    <mergeCell ref="D163:L163"/>
    <mergeCell ref="B164:L164"/>
    <mergeCell ref="D165:L165"/>
    <mergeCell ref="D166:L166"/>
    <mergeCell ref="B167:L1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Vlastiti izvori- rezultat </vt:lpstr>
      <vt:lpstr>Posebni dio -ispravak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mmartincevic</cp:lastModifiedBy>
  <cp:lastPrinted>2022-09-20T09:30:20Z</cp:lastPrinted>
  <dcterms:created xsi:type="dcterms:W3CDTF">2022-08-12T12:51:27Z</dcterms:created>
  <dcterms:modified xsi:type="dcterms:W3CDTF">2023-03-10T11:28:10Z</dcterms:modified>
</cp:coreProperties>
</file>